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reditelka\Desktop\"/>
    </mc:Choice>
  </mc:AlternateContent>
  <xr:revisionPtr revIDLastSave="0" documentId="13_ncr:1_{7332548C-9A35-4D6B-88CC-707A936BC6E8}" xr6:coauthVersionLast="47" xr6:coauthVersionMax="47" xr10:uidLastSave="{00000000-0000-0000-0000-000000000000}"/>
  <bookViews>
    <workbookView xWindow="-120" yWindow="-120" windowWidth="29040" windowHeight="15840" tabRatio="500" firstSheet="23" activeTab="23" xr2:uid="{00000000-000D-0000-FFFF-FFFF00000000}"/>
  </bookViews>
  <sheets>
    <sheet name="peněžní deník 2000-1" sheetId="1" r:id="rId1"/>
    <sheet name="peněžní deník 2001-2" sheetId="2" r:id="rId2"/>
    <sheet name="peněžní deník 2002-3" sheetId="3" r:id="rId3"/>
    <sheet name="peněžní deník 2003-4" sheetId="4" r:id="rId4"/>
    <sheet name="peněžní deník 2004-5" sheetId="5" r:id="rId5"/>
    <sheet name="peněžní deník 2005-6" sheetId="6" r:id="rId6"/>
    <sheet name="peněžní deník 2006-7" sheetId="7" r:id="rId7"/>
    <sheet name="peněžní deník 2007-8" sheetId="8" r:id="rId8"/>
    <sheet name="peněžní deník 2008-9" sheetId="9" r:id="rId9"/>
    <sheet name="peněžní deník 2009-10" sheetId="10" r:id="rId10"/>
    <sheet name="peněžní deník 2010-11" sheetId="11" r:id="rId11"/>
    <sheet name="peněžní deník 2011-12" sheetId="12" r:id="rId12"/>
    <sheet name="peněžní deník 2012-13" sheetId="13" r:id="rId13"/>
    <sheet name="peněžní deník 2013-2014" sheetId="14" r:id="rId14"/>
    <sheet name="peněžní deník 2003-4 (2)" sheetId="15" state="hidden" r:id="rId15"/>
    <sheet name="peněžní deník 2014-2015" sheetId="16" r:id="rId16"/>
    <sheet name="peněžní deník 2015-2016" sheetId="17" r:id="rId17"/>
    <sheet name="peněžní deník 2016-2017" sheetId="18" r:id="rId18"/>
    <sheet name="peněžní deník 2017-2018" sheetId="19" r:id="rId19"/>
    <sheet name="peněžní deník 2018-2019" sheetId="20" r:id="rId20"/>
    <sheet name="peněžní deník 2019-2020" sheetId="21" r:id="rId21"/>
    <sheet name="peněžní deník 2020-2021" sheetId="22" r:id="rId22"/>
    <sheet name="peněžní deník 2021-2022" sheetId="25" r:id="rId23"/>
    <sheet name="List2" sheetId="26" r:id="rId24"/>
    <sheet name="List1" sheetId="23" r:id="rId25"/>
  </sheets>
  <definedNames>
    <definedName name="_xlnm._FilterDatabase" localSheetId="21" hidden="1">'peněžní deník 2020-2021'!$D$34:$G$65</definedName>
    <definedName name="_xlnm._FilterDatabase" localSheetId="22" hidden="1">'peněžní deník 2021-2022'!$D$34:$G$65</definedName>
    <definedName name="_xlnm.Print_Area" localSheetId="1">'peněžní deník 2001-2'!$A$1:$P$55</definedName>
    <definedName name="_xlnm.Print_Area" localSheetId="14">'peněžní deník 2003-4 (2)'!$A$1:$R$60</definedName>
    <definedName name="_xlnm.Print_Area" localSheetId="4">'peněžní deník 2004-5'!$A$1:$S$60</definedName>
    <definedName name="_xlnm.Print_Area" localSheetId="5">'peněžní deník 2005-6'!$A$1:$T$61</definedName>
    <definedName name="_xlnm.Print_Area" localSheetId="6">'peněžní deník 2006-7'!$A$1:$S$66</definedName>
    <definedName name="_xlnm.Print_Area" localSheetId="7">'peněžní deník 2007-8'!$A$1:$S$64</definedName>
    <definedName name="_xlnm.Print_Area" localSheetId="8">'peněžní deník 2008-9'!$A$1:$S$67</definedName>
    <definedName name="_xlnm.Print_Area" localSheetId="9">'peněžní deník 2009-10'!$A$1:$T$75</definedName>
    <definedName name="_xlnm.Print_Area" localSheetId="10">'peněžní deník 2010-11'!$A$1:$T$69</definedName>
    <definedName name="_xlnm.Print_Area" localSheetId="11">'peněžní deník 2011-12'!$A$1:$T$75</definedName>
    <definedName name="_xlnm.Print_Area" localSheetId="12">'peněžní deník 2012-13'!$A$1:$T$82</definedName>
    <definedName name="_xlnm.Print_Area" localSheetId="13">'peněžní deník 2013-2014'!$A$1:$U$58</definedName>
    <definedName name="_xlnm.Print_Area" localSheetId="15">'peněžní deník 2014-2015'!$A$1:$U$63</definedName>
    <definedName name="_xlnm.Print_Area" localSheetId="16">'peněžní deník 2015-2016'!$A$1:$U$70</definedName>
    <definedName name="_xlnm.Print_Area" localSheetId="17">'peněžní deník 2016-2017'!$A$1:$U$70</definedName>
    <definedName name="_xlnm.Print_Area" localSheetId="18">'peněžní deník 2017-2018'!$A$1:$U$69</definedName>
    <definedName name="_xlnm.Print_Area" localSheetId="19">'peněžní deník 2018-2019'!$A$1:$U$69</definedName>
    <definedName name="_xlnm.Print_Area" localSheetId="20">'peněžní deník 2019-2020'!$A$1:$U$75</definedName>
  </definedNames>
  <calcPr calcId="181029"/>
</workbook>
</file>

<file path=xl/calcChain.xml><?xml version="1.0" encoding="utf-8"?>
<calcChain xmlns="http://schemas.openxmlformats.org/spreadsheetml/2006/main">
  <c r="N5" i="26" l="1"/>
  <c r="N6" i="26" s="1"/>
  <c r="N7" i="26" s="1"/>
  <c r="N8" i="26" s="1"/>
  <c r="N9" i="26" s="1"/>
  <c r="N10" i="26" s="1"/>
  <c r="N11" i="26" s="1"/>
  <c r="N12" i="26" s="1"/>
  <c r="N13" i="26" s="1"/>
  <c r="N14" i="26" s="1"/>
  <c r="N15" i="26" s="1"/>
  <c r="N16" i="26" s="1"/>
  <c r="N17" i="26" s="1"/>
  <c r="N18" i="26" s="1"/>
  <c r="N19" i="26" s="1"/>
  <c r="N20" i="26" s="1"/>
  <c r="N21" i="26" s="1"/>
  <c r="N22" i="26" s="1"/>
  <c r="N23" i="26" s="1"/>
  <c r="N24" i="26" s="1"/>
  <c r="N25" i="26" s="1"/>
  <c r="N26" i="26" s="1"/>
  <c r="N27" i="26" s="1"/>
  <c r="N28" i="26" s="1"/>
  <c r="N29" i="26" s="1"/>
  <c r="N30" i="26" s="1"/>
  <c r="N31" i="26" s="1"/>
  <c r="N32" i="26" s="1"/>
  <c r="N33" i="26" s="1"/>
  <c r="N34" i="26" s="1"/>
  <c r="N35" i="26" s="1"/>
  <c r="N36" i="26" s="1"/>
  <c r="N37" i="26" s="1"/>
  <c r="N38" i="26" s="1"/>
  <c r="N39" i="26" s="1"/>
  <c r="N40" i="26" s="1"/>
  <c r="N41" i="26" s="1"/>
  <c r="N42" i="26" s="1"/>
  <c r="N43" i="26" s="1"/>
  <c r="N44" i="26" s="1"/>
  <c r="N45" i="26" s="1"/>
  <c r="N46" i="26" s="1"/>
  <c r="N47" i="26" s="1"/>
  <c r="N48" i="26" s="1"/>
  <c r="N49" i="26" s="1"/>
  <c r="N50" i="26" s="1"/>
  <c r="N51" i="26" s="1"/>
  <c r="N52" i="26" s="1"/>
  <c r="N53" i="26" s="1"/>
  <c r="N54" i="26" s="1"/>
  <c r="N55" i="26" s="1"/>
  <c r="N56" i="26" s="1"/>
  <c r="N57" i="26" s="1"/>
  <c r="N58" i="26" s="1"/>
  <c r="N59" i="26" s="1"/>
  <c r="N60" i="26" s="1"/>
  <c r="N61" i="26" s="1"/>
  <c r="N62" i="26" s="1"/>
  <c r="N63" i="26" s="1"/>
  <c r="N64" i="26" s="1"/>
  <c r="N65" i="26" s="1"/>
  <c r="N66" i="26" s="1"/>
  <c r="N67" i="26" s="1"/>
  <c r="N68" i="26" s="1"/>
  <c r="N69" i="26" s="1"/>
  <c r="N70" i="26" s="1"/>
  <c r="N71" i="26" s="1"/>
  <c r="G5" i="26"/>
  <c r="G6" i="26" s="1"/>
  <c r="G7" i="26" s="1"/>
  <c r="G8" i="26" s="1"/>
  <c r="G9" i="26" s="1"/>
  <c r="G10" i="26" s="1"/>
  <c r="G11" i="26" s="1"/>
  <c r="G12" i="26" s="1"/>
  <c r="G13" i="26" s="1"/>
  <c r="G14" i="26" s="1"/>
  <c r="G15" i="26" s="1"/>
  <c r="G16" i="26" s="1"/>
  <c r="G17" i="26" s="1"/>
  <c r="G18" i="26" s="1"/>
  <c r="G19" i="26" s="1"/>
  <c r="G20" i="26" s="1"/>
  <c r="G21" i="26" s="1"/>
  <c r="G22" i="26" s="1"/>
  <c r="G23" i="26" s="1"/>
  <c r="G24" i="26" s="1"/>
  <c r="G25" i="26" s="1"/>
  <c r="G26" i="26" s="1"/>
  <c r="G27" i="26" s="1"/>
  <c r="G28" i="26" s="1"/>
  <c r="G29" i="26" s="1"/>
  <c r="G30" i="26" s="1"/>
  <c r="G31" i="26" s="1"/>
  <c r="G32" i="26" s="1"/>
  <c r="G33" i="26" s="1"/>
  <c r="G34" i="26" s="1"/>
  <c r="G35" i="26" s="1"/>
  <c r="G36" i="26" s="1"/>
  <c r="G37" i="26" s="1"/>
  <c r="G38" i="26" s="1"/>
  <c r="G39" i="26" s="1"/>
  <c r="G40" i="26" s="1"/>
  <c r="G41" i="26" s="1"/>
  <c r="G42" i="26" s="1"/>
  <c r="G43" i="26" s="1"/>
  <c r="G44" i="26" s="1"/>
  <c r="G45" i="26" s="1"/>
  <c r="G46" i="26" s="1"/>
  <c r="G47" i="26" s="1"/>
  <c r="G48" i="26" s="1"/>
  <c r="G49" i="26" s="1"/>
  <c r="G50" i="26" s="1"/>
  <c r="G51" i="26" s="1"/>
  <c r="G52" i="26" s="1"/>
  <c r="G53" i="26" s="1"/>
  <c r="G54" i="26" s="1"/>
  <c r="G55" i="26" s="1"/>
  <c r="G56" i="26" s="1"/>
  <c r="G57" i="26" s="1"/>
  <c r="G58" i="26" s="1"/>
  <c r="G59" i="26" s="1"/>
  <c r="G60" i="26" s="1"/>
  <c r="G61" i="26" s="1"/>
  <c r="G62" i="26" s="1"/>
  <c r="G63" i="26" s="1"/>
  <c r="G64" i="26" s="1"/>
  <c r="G65" i="26" s="1"/>
  <c r="G66" i="26" s="1"/>
  <c r="G67" i="26" s="1"/>
  <c r="G68" i="26" s="1"/>
  <c r="G69" i="26" s="1"/>
  <c r="G70" i="26" s="1"/>
  <c r="G71" i="26" s="1"/>
  <c r="G72" i="26" s="1"/>
  <c r="G73" i="26" s="1"/>
  <c r="G74" i="26" s="1"/>
  <c r="G75" i="26" s="1"/>
  <c r="N21" i="25"/>
  <c r="N22" i="25"/>
  <c r="N23" i="25"/>
  <c r="N24" i="25"/>
  <c r="N25" i="25"/>
  <c r="N26" i="25"/>
  <c r="N27" i="25"/>
  <c r="N19" i="25"/>
  <c r="N20" i="25"/>
  <c r="G51" i="25"/>
  <c r="G52" i="25"/>
  <c r="G53" i="25"/>
  <c r="G54" i="25"/>
  <c r="G55" i="25"/>
  <c r="N17" i="25"/>
  <c r="N18" i="25"/>
  <c r="G5" i="25"/>
  <c r="G6" i="25" s="1"/>
  <c r="G7" i="25" s="1"/>
  <c r="G8" i="25" s="1"/>
  <c r="G9" i="25" s="1"/>
  <c r="G10" i="25" s="1"/>
  <c r="G11" i="25" s="1"/>
  <c r="G12" i="25" s="1"/>
  <c r="G13" i="25" s="1"/>
  <c r="G14" i="25" s="1"/>
  <c r="G15" i="25" s="1"/>
  <c r="G16" i="25" s="1"/>
  <c r="G17" i="25" s="1"/>
  <c r="G18" i="25" s="1"/>
  <c r="G19" i="25" s="1"/>
  <c r="G20" i="25" s="1"/>
  <c r="G21" i="25" s="1"/>
  <c r="G22" i="25" s="1"/>
  <c r="G23" i="25" s="1"/>
  <c r="G24" i="25" s="1"/>
  <c r="G25" i="25" s="1"/>
  <c r="G26" i="25" s="1"/>
  <c r="G27" i="25" s="1"/>
  <c r="G28" i="25" s="1"/>
  <c r="G29" i="25" s="1"/>
  <c r="G30" i="25" s="1"/>
  <c r="G31" i="25" s="1"/>
  <c r="G32" i="25" s="1"/>
  <c r="G33" i="25" s="1"/>
  <c r="G34" i="25" s="1"/>
  <c r="G35" i="25" s="1"/>
  <c r="G36" i="25" s="1"/>
  <c r="G37" i="25" s="1"/>
  <c r="G38" i="25" s="1"/>
  <c r="G39" i="25" s="1"/>
  <c r="G40" i="25" s="1"/>
  <c r="G41" i="25" s="1"/>
  <c r="G42" i="25" s="1"/>
  <c r="G43" i="25" s="1"/>
  <c r="G44" i="25" s="1"/>
  <c r="G45" i="25" s="1"/>
  <c r="G46" i="25" s="1"/>
  <c r="G47" i="25" s="1"/>
  <c r="G48" i="25" s="1"/>
  <c r="G49" i="25" s="1"/>
  <c r="G50" i="25" s="1"/>
  <c r="N5" i="25"/>
  <c r="N6" i="25" s="1"/>
  <c r="N7" i="25" s="1"/>
  <c r="N8" i="25" s="1"/>
  <c r="N9" i="25" s="1"/>
  <c r="N10" i="25" s="1"/>
  <c r="N11" i="25" s="1"/>
  <c r="N12" i="25" s="1"/>
  <c r="N13" i="25" s="1"/>
  <c r="N14" i="25" s="1"/>
  <c r="N15" i="25" s="1"/>
  <c r="N16" i="25" s="1"/>
  <c r="G6" i="22"/>
  <c r="G7" i="22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N6" i="22"/>
  <c r="N7" i="22"/>
  <c r="N8" i="22"/>
  <c r="N9" i="22"/>
  <c r="N10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N33" i="22"/>
  <c r="N5" i="22"/>
  <c r="H5" i="2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33" i="21"/>
  <c r="H34" i="21"/>
  <c r="H35" i="21"/>
  <c r="H36" i="21"/>
  <c r="H37" i="21"/>
  <c r="H38" i="21"/>
  <c r="H39" i="21"/>
  <c r="H40" i="21"/>
  <c r="H41" i="21"/>
  <c r="H42" i="21"/>
  <c r="H43" i="21"/>
  <c r="H44" i="21"/>
  <c r="H45" i="21"/>
  <c r="H46" i="21"/>
  <c r="H47" i="21"/>
  <c r="H48" i="21"/>
  <c r="H49" i="21"/>
  <c r="H50" i="21"/>
  <c r="H51" i="21"/>
  <c r="H52" i="21"/>
  <c r="H53" i="21"/>
  <c r="H54" i="21"/>
  <c r="H55" i="21"/>
  <c r="H56" i="21"/>
  <c r="H57" i="21"/>
  <c r="H58" i="21"/>
  <c r="H59" i="21"/>
  <c r="H60" i="21"/>
  <c r="H61" i="21"/>
  <c r="H62" i="21"/>
  <c r="H63" i="21"/>
  <c r="H64" i="21"/>
  <c r="H65" i="21"/>
  <c r="O5" i="21"/>
  <c r="O6" i="21"/>
  <c r="O7" i="21"/>
  <c r="O8" i="21"/>
  <c r="O9" i="21"/>
  <c r="O10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F5" i="1"/>
  <c r="F6" i="1"/>
  <c r="F7" i="1"/>
  <c r="F8" i="1"/>
  <c r="F9" i="1"/>
  <c r="F10" i="1"/>
  <c r="F11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D149" i="1"/>
  <c r="E149" i="1"/>
  <c r="G149" i="1"/>
  <c r="H149" i="1"/>
  <c r="I149" i="1"/>
  <c r="J149" i="1"/>
  <c r="L149" i="1"/>
  <c r="M149" i="1"/>
  <c r="N149" i="1"/>
  <c r="O149" i="1"/>
  <c r="P149" i="1"/>
  <c r="F155" i="1"/>
  <c r="D156" i="1"/>
  <c r="D165" i="1"/>
  <c r="D167" i="1"/>
  <c r="F5" i="2"/>
  <c r="F6" i="2"/>
  <c r="F7" i="2"/>
  <c r="F8" i="2"/>
  <c r="F9" i="2"/>
  <c r="F10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D55" i="2"/>
  <c r="E55" i="2"/>
  <c r="G55" i="2"/>
  <c r="H55" i="2"/>
  <c r="I55" i="2"/>
  <c r="J55" i="2"/>
  <c r="L55" i="2"/>
  <c r="M55" i="2"/>
  <c r="N55" i="2"/>
  <c r="O55" i="2"/>
  <c r="P55" i="2"/>
  <c r="F5" i="3"/>
  <c r="F6" i="3"/>
  <c r="F7" i="3"/>
  <c r="F8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D139" i="3"/>
  <c r="F139" i="3"/>
  <c r="E139" i="3"/>
  <c r="G139" i="3"/>
  <c r="H139" i="3"/>
  <c r="I139" i="3"/>
  <c r="K139" i="3"/>
  <c r="J139" i="3"/>
  <c r="L139" i="3"/>
  <c r="M139" i="3"/>
  <c r="N139" i="3"/>
  <c r="O139" i="3"/>
  <c r="P139" i="3"/>
  <c r="D147" i="3"/>
  <c r="D158" i="3"/>
  <c r="D156" i="3"/>
  <c r="F5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D56" i="4"/>
  <c r="E56" i="4"/>
  <c r="F56" i="4"/>
  <c r="G56" i="4"/>
  <c r="H56" i="4"/>
  <c r="I56" i="4"/>
  <c r="J56" i="4"/>
  <c r="L56" i="4"/>
  <c r="K56" i="4"/>
  <c r="M56" i="4"/>
  <c r="N56" i="4"/>
  <c r="O56" i="4"/>
  <c r="P56" i="4"/>
  <c r="Q56" i="4"/>
  <c r="D64" i="4"/>
  <c r="D74" i="4"/>
  <c r="D72" i="4"/>
  <c r="F5" i="15"/>
  <c r="M5" i="15"/>
  <c r="M6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D60" i="15"/>
  <c r="E60" i="15"/>
  <c r="G60" i="15"/>
  <c r="H60" i="15"/>
  <c r="I60" i="15"/>
  <c r="J60" i="15"/>
  <c r="K60" i="15"/>
  <c r="L60" i="15"/>
  <c r="N60" i="15"/>
  <c r="O60" i="15"/>
  <c r="P60" i="15"/>
  <c r="Q60" i="15"/>
  <c r="R60" i="15"/>
  <c r="N61" i="15"/>
  <c r="F5" i="5"/>
  <c r="M5" i="5"/>
  <c r="F6" i="5"/>
  <c r="F7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D56" i="5"/>
  <c r="F56" i="5"/>
  <c r="E56" i="5"/>
  <c r="G56" i="5"/>
  <c r="H56" i="5"/>
  <c r="I56" i="5"/>
  <c r="J56" i="5"/>
  <c r="K56" i="5"/>
  <c r="L56" i="5"/>
  <c r="N56" i="5"/>
  <c r="O56" i="5"/>
  <c r="P56" i="5"/>
  <c r="Q56" i="5"/>
  <c r="R56" i="5"/>
  <c r="S56" i="5"/>
  <c r="F5" i="6"/>
  <c r="F6" i="6"/>
  <c r="F7" i="6"/>
  <c r="M5" i="6"/>
  <c r="M6" i="6"/>
  <c r="M7" i="6"/>
  <c r="M8" i="6"/>
  <c r="M9" i="6"/>
  <c r="M10" i="6"/>
  <c r="M11" i="6"/>
  <c r="M12" i="6"/>
  <c r="F8" i="6"/>
  <c r="F9" i="6"/>
  <c r="F10" i="6"/>
  <c r="F11" i="6"/>
  <c r="F12" i="6"/>
  <c r="F13" i="6"/>
  <c r="F14" i="6"/>
  <c r="F15" i="6"/>
  <c r="F16" i="6"/>
  <c r="F17" i="6"/>
  <c r="F18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D58" i="6"/>
  <c r="E58" i="6"/>
  <c r="F58" i="6"/>
  <c r="G58" i="6"/>
  <c r="H58" i="6"/>
  <c r="I58" i="6"/>
  <c r="J58" i="6"/>
  <c r="K58" i="6"/>
  <c r="L58" i="6"/>
  <c r="N58" i="6"/>
  <c r="O58" i="6"/>
  <c r="P58" i="6"/>
  <c r="Q58" i="6"/>
  <c r="R58" i="6"/>
  <c r="S58" i="6"/>
  <c r="T58" i="6"/>
  <c r="F5" i="7"/>
  <c r="M5" i="7"/>
  <c r="M6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D62" i="7"/>
  <c r="F62" i="7"/>
  <c r="E62" i="7"/>
  <c r="G62" i="7"/>
  <c r="H62" i="7"/>
  <c r="I62" i="7"/>
  <c r="J62" i="7"/>
  <c r="K62" i="7"/>
  <c r="L62" i="7"/>
  <c r="N62" i="7"/>
  <c r="O62" i="7"/>
  <c r="P62" i="7"/>
  <c r="Q62" i="7"/>
  <c r="R62" i="7"/>
  <c r="S62" i="7"/>
  <c r="S63" i="7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D63" i="8"/>
  <c r="F63" i="8"/>
  <c r="E63" i="8"/>
  <c r="G63" i="8"/>
  <c r="H63" i="8"/>
  <c r="I63" i="8"/>
  <c r="J63" i="8"/>
  <c r="K63" i="8"/>
  <c r="L63" i="8"/>
  <c r="N63" i="8"/>
  <c r="O63" i="8"/>
  <c r="P63" i="8"/>
  <c r="Q63" i="8"/>
  <c r="R63" i="8"/>
  <c r="S63" i="8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2" i="9"/>
  <c r="D63" i="9"/>
  <c r="F63" i="9"/>
  <c r="E63" i="9"/>
  <c r="G63" i="9"/>
  <c r="H63" i="9"/>
  <c r="I63" i="9"/>
  <c r="J63" i="9"/>
  <c r="K63" i="9"/>
  <c r="L63" i="9"/>
  <c r="N63" i="9"/>
  <c r="O63" i="9"/>
  <c r="P63" i="9"/>
  <c r="Q63" i="9"/>
  <c r="R63" i="9"/>
  <c r="S63" i="9"/>
  <c r="G5" i="10"/>
  <c r="G6" i="10"/>
  <c r="N5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E53" i="10"/>
  <c r="F53" i="10"/>
  <c r="G53" i="10"/>
  <c r="J70" i="10"/>
  <c r="H53" i="10"/>
  <c r="I53" i="10"/>
  <c r="J53" i="10"/>
  <c r="E57" i="10"/>
  <c r="K53" i="10"/>
  <c r="E66" i="10"/>
  <c r="L53" i="10"/>
  <c r="M53" i="10"/>
  <c r="O53" i="10"/>
  <c r="E62" i="10"/>
  <c r="P53" i="10"/>
  <c r="E64" i="10"/>
  <c r="E68" i="10"/>
  <c r="E70" i="10"/>
  <c r="Q53" i="10"/>
  <c r="E65" i="10"/>
  <c r="R53" i="10"/>
  <c r="E63" i="10"/>
  <c r="S53" i="10"/>
  <c r="E67" i="10"/>
  <c r="T53" i="10"/>
  <c r="E56" i="10"/>
  <c r="E60" i="10"/>
  <c r="E58" i="10"/>
  <c r="E59" i="10"/>
  <c r="G4" i="11"/>
  <c r="E55" i="11"/>
  <c r="N5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E48" i="11"/>
  <c r="F48" i="11"/>
  <c r="H48" i="11"/>
  <c r="E53" i="11"/>
  <c r="E57" i="11"/>
  <c r="E67" i="11"/>
  <c r="I48" i="11"/>
  <c r="J48" i="11"/>
  <c r="E54" i="11"/>
  <c r="K48" i="11"/>
  <c r="E63" i="11"/>
  <c r="L48" i="11"/>
  <c r="M48" i="11"/>
  <c r="O48" i="11"/>
  <c r="E59" i="11"/>
  <c r="E65" i="11"/>
  <c r="P48" i="11"/>
  <c r="E61" i="11"/>
  <c r="Q48" i="11"/>
  <c r="E62" i="11"/>
  <c r="R48" i="11"/>
  <c r="S48" i="11"/>
  <c r="E64" i="11"/>
  <c r="T48" i="11"/>
  <c r="E56" i="11"/>
  <c r="E60" i="11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E55" i="12"/>
  <c r="F55" i="12"/>
  <c r="H55" i="12"/>
  <c r="E59" i="12"/>
  <c r="I55" i="12"/>
  <c r="J55" i="12"/>
  <c r="K55" i="12"/>
  <c r="E69" i="12"/>
  <c r="L55" i="12"/>
  <c r="M55" i="12"/>
  <c r="O55" i="12"/>
  <c r="P55" i="12"/>
  <c r="E67" i="12"/>
  <c r="Q55" i="12"/>
  <c r="O56" i="12"/>
  <c r="R55" i="12"/>
  <c r="E66" i="12"/>
  <c r="S55" i="12"/>
  <c r="T55" i="12"/>
  <c r="E60" i="12"/>
  <c r="E62" i="12"/>
  <c r="E70" i="12"/>
  <c r="N5" i="13"/>
  <c r="N6" i="13"/>
  <c r="N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1" i="13"/>
  <c r="N52" i="13"/>
  <c r="N53" i="13"/>
  <c r="N54" i="13"/>
  <c r="N55" i="13"/>
  <c r="N56" i="13"/>
  <c r="E58" i="13"/>
  <c r="F58" i="13"/>
  <c r="H58" i="13"/>
  <c r="I58" i="13"/>
  <c r="J58" i="13"/>
  <c r="K58" i="13"/>
  <c r="L58" i="13"/>
  <c r="M58" i="13"/>
  <c r="O58" i="13"/>
  <c r="E68" i="13"/>
  <c r="P58" i="13"/>
  <c r="E70" i="13"/>
  <c r="Q58" i="13"/>
  <c r="E71" i="13"/>
  <c r="R58" i="13"/>
  <c r="E69" i="13"/>
  <c r="S58" i="13"/>
  <c r="E73" i="13"/>
  <c r="T58" i="13"/>
  <c r="E62" i="13"/>
  <c r="E63" i="13"/>
  <c r="E65" i="13"/>
  <c r="E72" i="13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F58" i="14"/>
  <c r="G58" i="14"/>
  <c r="I58" i="14"/>
  <c r="J58" i="14"/>
  <c r="K58" i="14"/>
  <c r="F63" i="14"/>
  <c r="L58" i="14"/>
  <c r="M58" i="14"/>
  <c r="N58" i="14"/>
  <c r="P58" i="14"/>
  <c r="Q58" i="14"/>
  <c r="R58" i="14"/>
  <c r="F71" i="14"/>
  <c r="S58" i="14"/>
  <c r="F69" i="14"/>
  <c r="T58" i="14"/>
  <c r="U58" i="14"/>
  <c r="F62" i="14"/>
  <c r="F68" i="14"/>
  <c r="F70" i="14"/>
  <c r="F72" i="14"/>
  <c r="F73" i="14"/>
  <c r="H5" i="16"/>
  <c r="O5" i="16"/>
  <c r="O6" i="16"/>
  <c r="H6" i="16"/>
  <c r="H7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34" i="16"/>
  <c r="O35" i="16"/>
  <c r="O36" i="16"/>
  <c r="O37" i="16"/>
  <c r="O38" i="16"/>
  <c r="O39" i="16"/>
  <c r="O40" i="16"/>
  <c r="O41" i="16"/>
  <c r="O42" i="16"/>
  <c r="O43" i="16"/>
  <c r="O44" i="16"/>
  <c r="O45" i="16"/>
  <c r="O46" i="16"/>
  <c r="O47" i="16"/>
  <c r="O48" i="16"/>
  <c r="O49" i="16"/>
  <c r="O50" i="16"/>
  <c r="O51" i="16"/>
  <c r="O52" i="16"/>
  <c r="O53" i="16"/>
  <c r="O54" i="16"/>
  <c r="O55" i="16"/>
  <c r="O56" i="16"/>
  <c r="O57" i="16"/>
  <c r="O58" i="16"/>
  <c r="O59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I63" i="16"/>
  <c r="J63" i="16"/>
  <c r="K63" i="16"/>
  <c r="L63" i="16"/>
  <c r="M63" i="16"/>
  <c r="N63" i="16"/>
  <c r="P63" i="16"/>
  <c r="Q63" i="16"/>
  <c r="R63" i="16"/>
  <c r="S63" i="16"/>
  <c r="T63" i="16"/>
  <c r="U63" i="16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O5" i="17"/>
  <c r="O6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H5" i="18"/>
  <c r="O5" i="18"/>
  <c r="O6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O7" i="18"/>
  <c r="O8" i="18"/>
  <c r="O9" i="18"/>
  <c r="O10" i="18"/>
  <c r="O11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31" i="18"/>
  <c r="O32" i="18"/>
  <c r="O33" i="18"/>
  <c r="O34" i="18"/>
  <c r="O35" i="18"/>
  <c r="O36" i="18"/>
  <c r="O37" i="18"/>
  <c r="O38" i="18"/>
  <c r="O39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56" i="18"/>
  <c r="O57" i="18"/>
  <c r="O58" i="18"/>
  <c r="O59" i="18"/>
  <c r="O60" i="18"/>
  <c r="O61" i="18"/>
  <c r="O62" i="18"/>
  <c r="O63" i="18"/>
  <c r="O64" i="18"/>
  <c r="O65" i="18"/>
  <c r="H5" i="19"/>
  <c r="H6" i="19"/>
  <c r="O5" i="19"/>
  <c r="O6" i="19"/>
  <c r="O7" i="19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2" i="19"/>
  <c r="O43" i="19"/>
  <c r="O44" i="19"/>
  <c r="O45" i="19"/>
  <c r="O46" i="19"/>
  <c r="O47" i="19"/>
  <c r="O48" i="19"/>
  <c r="O49" i="19"/>
  <c r="O50" i="19"/>
  <c r="O51" i="19"/>
  <c r="O52" i="19"/>
  <c r="O53" i="19"/>
  <c r="O54" i="19"/>
  <c r="O55" i="19"/>
  <c r="O56" i="19"/>
  <c r="O57" i="19"/>
  <c r="O58" i="19"/>
  <c r="O59" i="19"/>
  <c r="O60" i="19"/>
  <c r="O61" i="19"/>
  <c r="O62" i="19"/>
  <c r="O63" i="19"/>
  <c r="O64" i="19"/>
  <c r="O65" i="19"/>
  <c r="O66" i="19"/>
  <c r="O67" i="19"/>
  <c r="O68" i="19"/>
  <c r="O69" i="19"/>
  <c r="O70" i="19"/>
  <c r="O71" i="19"/>
  <c r="O72" i="19"/>
  <c r="O73" i="19"/>
  <c r="O74" i="19"/>
  <c r="O75" i="19"/>
  <c r="O76" i="19"/>
  <c r="O77" i="19"/>
  <c r="O78" i="19"/>
  <c r="O79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5" i="20"/>
  <c r="O5" i="20"/>
  <c r="O6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O57" i="20"/>
  <c r="O58" i="20"/>
  <c r="O59" i="20"/>
  <c r="O60" i="20"/>
  <c r="E65" i="12"/>
  <c r="N59" i="6"/>
  <c r="N64" i="9"/>
  <c r="N64" i="8"/>
  <c r="N63" i="7"/>
  <c r="U63" i="7"/>
  <c r="F65" i="14"/>
  <c r="L140" i="3"/>
  <c r="L56" i="2"/>
  <c r="L150" i="1"/>
  <c r="O57" i="14"/>
  <c r="O58" i="14"/>
  <c r="J77" i="14"/>
  <c r="J68" i="11"/>
  <c r="N44" i="11"/>
  <c r="N45" i="11"/>
  <c r="N46" i="11"/>
  <c r="N47" i="11"/>
  <c r="O60" i="16"/>
  <c r="O61" i="16"/>
  <c r="O62" i="16"/>
  <c r="O63" i="16"/>
  <c r="N54" i="12"/>
  <c r="J74" i="12"/>
  <c r="N57" i="13"/>
  <c r="J77" i="13"/>
  <c r="E71" i="12"/>
  <c r="E68" i="12"/>
  <c r="E74" i="13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F74" i="14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N57" i="5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J67" i="11"/>
  <c r="J69" i="11"/>
  <c r="G4" i="12"/>
  <c r="N56" i="12"/>
  <c r="J71" i="10"/>
  <c r="J72" i="10"/>
  <c r="N47" i="10"/>
  <c r="N48" i="10"/>
  <c r="N49" i="10"/>
  <c r="N50" i="10"/>
  <c r="N51" i="10"/>
  <c r="N52" i="10"/>
  <c r="N53" i="10"/>
  <c r="G55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E61" i="12"/>
  <c r="E63" i="12"/>
  <c r="E73" i="12"/>
  <c r="J73" i="12"/>
  <c r="J75" i="12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E64" i="13"/>
  <c r="E66" i="13"/>
  <c r="E76" i="13"/>
  <c r="J76" i="13"/>
  <c r="J78" i="13"/>
  <c r="H4" i="14"/>
  <c r="H58" i="14"/>
  <c r="J76" i="14"/>
  <c r="J78" i="14"/>
  <c r="F64" i="14"/>
  <c r="F66" i="14"/>
  <c r="F76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</calcChain>
</file>

<file path=xl/sharedStrings.xml><?xml version="1.0" encoding="utf-8"?>
<sst xmlns="http://schemas.openxmlformats.org/spreadsheetml/2006/main" count="2737" uniqueCount="926">
  <si>
    <t>peněžní deník 2000-01</t>
  </si>
  <si>
    <t>BANKA</t>
  </si>
  <si>
    <t xml:space="preserve"> </t>
  </si>
  <si>
    <t>POKLADNA</t>
  </si>
  <si>
    <t>odchodné</t>
  </si>
  <si>
    <t>poř.č</t>
  </si>
  <si>
    <t>datum</t>
  </si>
  <si>
    <t>popis operace</t>
  </si>
  <si>
    <t>Příjem</t>
  </si>
  <si>
    <t>Výdej</t>
  </si>
  <si>
    <t>zůstatek</t>
  </si>
  <si>
    <t>bank.popl.</t>
  </si>
  <si>
    <t>bank.úrok</t>
  </si>
  <si>
    <t>příjem</t>
  </si>
  <si>
    <t>výdej</t>
  </si>
  <si>
    <t>divadélka</t>
  </si>
  <si>
    <t>výlet</t>
  </si>
  <si>
    <t>Mikuláš</t>
  </si>
  <si>
    <t>MDD</t>
  </si>
  <si>
    <t>různé</t>
  </si>
  <si>
    <t>poč.zůstatek</t>
  </si>
  <si>
    <t>Kraťková Denisa</t>
  </si>
  <si>
    <t>Kilián Kryštof</t>
  </si>
  <si>
    <t>Jakub Jon</t>
  </si>
  <si>
    <t>Pavel Jon</t>
  </si>
  <si>
    <t>Koukalová Aneta</t>
  </si>
  <si>
    <t>Tůmová Natalie</t>
  </si>
  <si>
    <t>Orel Petr</t>
  </si>
  <si>
    <t>Hejný Jan</t>
  </si>
  <si>
    <t>Novák Ondřej</t>
  </si>
  <si>
    <t>Veverka-2.</t>
  </si>
  <si>
    <t>Rouček Tomáš</t>
  </si>
  <si>
    <t>Tomáš Toman</t>
  </si>
  <si>
    <t>Coufal Stanislav</t>
  </si>
  <si>
    <t>Heteš David</t>
  </si>
  <si>
    <t>Vrbová Tereza</t>
  </si>
  <si>
    <t>Minichbauer K.</t>
  </si>
  <si>
    <t>Vysatová Iva</t>
  </si>
  <si>
    <t>Vítek Petr</t>
  </si>
  <si>
    <t>Hraníková nikola</t>
  </si>
  <si>
    <t>Huttl Marek</t>
  </si>
  <si>
    <t>Petrová Barbora</t>
  </si>
  <si>
    <t>Vojtěch David</t>
  </si>
  <si>
    <t>Kropáček Martin</t>
  </si>
  <si>
    <t>Formáčková -1.</t>
  </si>
  <si>
    <t>Buláková ter.</t>
  </si>
  <si>
    <t>Fatima El-Kholy</t>
  </si>
  <si>
    <t>Radová Hana</t>
  </si>
  <si>
    <t>Mandová Tereza</t>
  </si>
  <si>
    <t>Palkovič Marek</t>
  </si>
  <si>
    <t>Horáček Natan</t>
  </si>
  <si>
    <t>Horáčková Agáta</t>
  </si>
  <si>
    <t>Kolalyuk Oleg</t>
  </si>
  <si>
    <t>Straka Jakub</t>
  </si>
  <si>
    <t>Strnadová Pavlína</t>
  </si>
  <si>
    <t>Kacafírek,Syslová,Martinovský</t>
  </si>
  <si>
    <t>Pekařová Michaela</t>
  </si>
  <si>
    <t>Šímová Dominika</t>
  </si>
  <si>
    <t>Klaus</t>
  </si>
  <si>
    <t>Valeš</t>
  </si>
  <si>
    <t>Hejtmánek</t>
  </si>
  <si>
    <t>Vassileva Laura</t>
  </si>
  <si>
    <t>Vassileva Sabina</t>
  </si>
  <si>
    <t>Veselá Andrea</t>
  </si>
  <si>
    <t>Radová Veronika</t>
  </si>
  <si>
    <t xml:space="preserve">Brousilová </t>
  </si>
  <si>
    <t>Brůha Tomáš</t>
  </si>
  <si>
    <t>Hladká Karolina</t>
  </si>
  <si>
    <t>Wildtová Michaela</t>
  </si>
  <si>
    <t>Kvíz Aleš</t>
  </si>
  <si>
    <t>Telváková Tereza</t>
  </si>
  <si>
    <t>Nedostup Igor</t>
  </si>
  <si>
    <t>Pilnáčková</t>
  </si>
  <si>
    <t>Janoušek Jiří</t>
  </si>
  <si>
    <t>Víšek Roman</t>
  </si>
  <si>
    <t>Vyhnalíková Iva</t>
  </si>
  <si>
    <t>Friš Michal</t>
  </si>
  <si>
    <t>Stingl</t>
  </si>
  <si>
    <t>Srostlíková -ČP</t>
  </si>
  <si>
    <t>Šulcová Kristýna</t>
  </si>
  <si>
    <t>Szekelyová Pavla</t>
  </si>
  <si>
    <t>Opršal Jakub</t>
  </si>
  <si>
    <t>Achardová Magdaléna</t>
  </si>
  <si>
    <t>Radhuská Denisa</t>
  </si>
  <si>
    <t>Loskotová</t>
  </si>
  <si>
    <t>úrok přijatý</t>
  </si>
  <si>
    <t>poplatky</t>
  </si>
  <si>
    <t>Křivánek Tomáš</t>
  </si>
  <si>
    <t>Kotal</t>
  </si>
  <si>
    <t>Holanec Kryštof</t>
  </si>
  <si>
    <t>Zadáková Pavla</t>
  </si>
  <si>
    <t>Smetanová Kateřina</t>
  </si>
  <si>
    <t>Chudárek Jakub</t>
  </si>
  <si>
    <t>Šálená</t>
  </si>
  <si>
    <t>Peca jiří</t>
  </si>
  <si>
    <t>Pinkas Václav</t>
  </si>
  <si>
    <t>Šrábková Olga</t>
  </si>
  <si>
    <t xml:space="preserve">Brunová Ivana </t>
  </si>
  <si>
    <t>Zahrádka David</t>
  </si>
  <si>
    <t>Brožová Jana</t>
  </si>
  <si>
    <t>Trnovcová Drahuše</t>
  </si>
  <si>
    <t>Fišerová Nikola</t>
  </si>
  <si>
    <t>Moravcová Martina</t>
  </si>
  <si>
    <t>Petr Dytrich</t>
  </si>
  <si>
    <t>Tkáčová Lenka</t>
  </si>
  <si>
    <t>Pácha Jaroslav</t>
  </si>
  <si>
    <t>Šibravová Miloslava</t>
  </si>
  <si>
    <t>výběr hotovosti</t>
  </si>
  <si>
    <t>Rokos Jaroslav</t>
  </si>
  <si>
    <t>Šejdová-ČP</t>
  </si>
  <si>
    <t>Pech Patrik</t>
  </si>
  <si>
    <t>Blažek-ČP</t>
  </si>
  <si>
    <t>Poplatky</t>
  </si>
  <si>
    <t>Pražské marionety</t>
  </si>
  <si>
    <t>Zpívané počasí</t>
  </si>
  <si>
    <t>Chaloupka František</t>
  </si>
  <si>
    <t>Mojžíš</t>
  </si>
  <si>
    <t>Marketa Malá</t>
  </si>
  <si>
    <t>Metelcová Karolína</t>
  </si>
  <si>
    <t>Novotný Vlastimír</t>
  </si>
  <si>
    <t>Divadélko Jiskra</t>
  </si>
  <si>
    <t>J.Navrátil-představení</t>
  </si>
  <si>
    <t>dárkové tašky</t>
  </si>
  <si>
    <t>Plyšové hračky k Mikuláši</t>
  </si>
  <si>
    <t>Dvořák Martin</t>
  </si>
  <si>
    <t>Předplatné-4x Sluníčko</t>
  </si>
  <si>
    <t>Dvořáková Tereza</t>
  </si>
  <si>
    <t>Dvořák Jakub</t>
  </si>
  <si>
    <t>Hackerová Alžběta</t>
  </si>
  <si>
    <t>Divadelní společnost</t>
  </si>
  <si>
    <t>Divadélko Piky-Piky</t>
  </si>
  <si>
    <t>Kreuzová Veronika</t>
  </si>
  <si>
    <t>vratné příspěvku-Martinovský</t>
  </si>
  <si>
    <t>Plátková Kateřina</t>
  </si>
  <si>
    <t>Magic show</t>
  </si>
  <si>
    <t>O Budulínkovi</t>
  </si>
  <si>
    <t>Rekšáková Karolína</t>
  </si>
  <si>
    <t>Barevné školní foto</t>
  </si>
  <si>
    <t>Křístek Daniel</t>
  </si>
  <si>
    <t>dětský dárkový balíček</t>
  </si>
  <si>
    <t>pojištění</t>
  </si>
  <si>
    <t>řidič</t>
  </si>
  <si>
    <t>vstup - kokořín</t>
  </si>
  <si>
    <t>medaile</t>
  </si>
  <si>
    <t>Knihy pro budoucí školáčky</t>
  </si>
  <si>
    <t>Hrátky se zvířátky</t>
  </si>
  <si>
    <t>příjem banka celkem</t>
  </si>
  <si>
    <t>Příjmy</t>
  </si>
  <si>
    <t>příspěvky od rodičů</t>
  </si>
  <si>
    <t>vratka</t>
  </si>
  <si>
    <t>úrok</t>
  </si>
  <si>
    <t>PS</t>
  </si>
  <si>
    <t>celkem</t>
  </si>
  <si>
    <t>Výdaje</t>
  </si>
  <si>
    <t>Mikulášská nadílka</t>
  </si>
  <si>
    <t>fotografování</t>
  </si>
  <si>
    <t>Sluníčko,Hrátky</t>
  </si>
  <si>
    <t>MDD+odchodné školáčků</t>
  </si>
  <si>
    <t>peněžní deník 2001-2</t>
  </si>
  <si>
    <t>b.úrok</t>
  </si>
  <si>
    <t>BV 7-Příspěvky  66*500,-</t>
  </si>
  <si>
    <t>příspěvek pošt.poukázka</t>
  </si>
  <si>
    <t>Příspěvky  3*300,-Kč</t>
  </si>
  <si>
    <t>úroky přijaté</t>
  </si>
  <si>
    <t>poplatky bankovní</t>
  </si>
  <si>
    <t>Sluníčko</t>
  </si>
  <si>
    <t>BV 8-Příspěvky 18*500,-Kč</t>
  </si>
  <si>
    <t>Divadlo</t>
  </si>
  <si>
    <t xml:space="preserve">Divadlo-Veselé pískání pro </t>
  </si>
  <si>
    <t>BV-9-Příspěvky6*500,-Kč</t>
  </si>
  <si>
    <t xml:space="preserve">Výběr do pokladny </t>
  </si>
  <si>
    <t>bankovní poplatky</t>
  </si>
  <si>
    <t>Divadlo-Hudební vystoupení</t>
  </si>
  <si>
    <t>BV 10-Příspěvky 2*500,-Kč</t>
  </si>
  <si>
    <t>plyšové hračky</t>
  </si>
  <si>
    <t>vánoční dárky</t>
  </si>
  <si>
    <t>Divadlo-Loutkové</t>
  </si>
  <si>
    <t>Představení Zajíček</t>
  </si>
  <si>
    <t>Teta popleta a kouzelník</t>
  </si>
  <si>
    <t>BV-1-Příspěvky 5*300,-Kč</t>
  </si>
  <si>
    <t>Tři prasátka</t>
  </si>
  <si>
    <t>BV - 2 - Příspěvky</t>
  </si>
  <si>
    <t>Loutkové divadlo</t>
  </si>
  <si>
    <t>Stresové míče</t>
  </si>
  <si>
    <t xml:space="preserve">BV-3-Příspěvky </t>
  </si>
  <si>
    <t>Výlet-Veltrusy</t>
  </si>
  <si>
    <t>Pojištění</t>
  </si>
  <si>
    <t>Medaile</t>
  </si>
  <si>
    <t>Odchodné</t>
  </si>
  <si>
    <t>Přeprava</t>
  </si>
  <si>
    <t>BV-4 - Přeprava na výlet</t>
  </si>
  <si>
    <t>CELKEM</t>
  </si>
  <si>
    <t>,</t>
  </si>
  <si>
    <t>součástí je i přeprava</t>
  </si>
  <si>
    <t>vánoce</t>
  </si>
  <si>
    <t>Koukalová</t>
  </si>
  <si>
    <t>Beshov</t>
  </si>
  <si>
    <t>Samková</t>
  </si>
  <si>
    <t>Molčanyi</t>
  </si>
  <si>
    <t>Molčányi</t>
  </si>
  <si>
    <t>Kraťková</t>
  </si>
  <si>
    <t>Kropáček</t>
  </si>
  <si>
    <t>Richterová</t>
  </si>
  <si>
    <t>Klima</t>
  </si>
  <si>
    <t>Jandová</t>
  </si>
  <si>
    <t>Vassileva</t>
  </si>
  <si>
    <t>Formáčková</t>
  </si>
  <si>
    <t>Kadlecová</t>
  </si>
  <si>
    <t>Houdová</t>
  </si>
  <si>
    <t>Vyšatová</t>
  </si>
  <si>
    <t>Mrázová</t>
  </si>
  <si>
    <t>Kaftan</t>
  </si>
  <si>
    <t>Vohánková</t>
  </si>
  <si>
    <t>Vrbová</t>
  </si>
  <si>
    <t>Tůmová</t>
  </si>
  <si>
    <t>Tůma</t>
  </si>
  <si>
    <t>Komárková</t>
  </si>
  <si>
    <t>Hubková</t>
  </si>
  <si>
    <t>Křístková</t>
  </si>
  <si>
    <t>Svoboda</t>
  </si>
  <si>
    <t>Žáková</t>
  </si>
  <si>
    <t>Bousi</t>
  </si>
  <si>
    <t>Štědronský</t>
  </si>
  <si>
    <t>Toninger</t>
  </si>
  <si>
    <t>Friš</t>
  </si>
  <si>
    <t>Barščová</t>
  </si>
  <si>
    <t>Dvořák</t>
  </si>
  <si>
    <t>Sochůrková</t>
  </si>
  <si>
    <t>Pinkasová</t>
  </si>
  <si>
    <t>Janoušek</t>
  </si>
  <si>
    <t>Buchtela</t>
  </si>
  <si>
    <t>Mandová</t>
  </si>
  <si>
    <t>Opršalová</t>
  </si>
  <si>
    <t>Opělová</t>
  </si>
  <si>
    <t>Kalakajová</t>
  </si>
  <si>
    <t>Horáček</t>
  </si>
  <si>
    <t>Hubka</t>
  </si>
  <si>
    <t>Šimordová</t>
  </si>
  <si>
    <t>Gergel</t>
  </si>
  <si>
    <t>Vaňková</t>
  </si>
  <si>
    <t>Opplová</t>
  </si>
  <si>
    <t>Novotný</t>
  </si>
  <si>
    <t>Hruška</t>
  </si>
  <si>
    <t>Jedlička</t>
  </si>
  <si>
    <t>Hodovníková</t>
  </si>
  <si>
    <t>Manaková</t>
  </si>
  <si>
    <t>Krejčík</t>
  </si>
  <si>
    <t>Cangemi</t>
  </si>
  <si>
    <t>Poláček</t>
  </si>
  <si>
    <t>Poláčková</t>
  </si>
  <si>
    <t>ČP-Undus</t>
  </si>
  <si>
    <t>Tupá</t>
  </si>
  <si>
    <t>Siková</t>
  </si>
  <si>
    <t>Kurková</t>
  </si>
  <si>
    <t>Roučková</t>
  </si>
  <si>
    <t>Marek</t>
  </si>
  <si>
    <t>Wildtová</t>
  </si>
  <si>
    <t>Huttl</t>
  </si>
  <si>
    <t>Petrová</t>
  </si>
  <si>
    <t>BV 5/5-poplatky</t>
  </si>
  <si>
    <t>BV 5/5-ůroky přijaté</t>
  </si>
  <si>
    <t>Dančo</t>
  </si>
  <si>
    <t>Zemánek</t>
  </si>
  <si>
    <t>Nedostup</t>
  </si>
  <si>
    <t>Vítkova</t>
  </si>
  <si>
    <t>Vítková</t>
  </si>
  <si>
    <t>Novák</t>
  </si>
  <si>
    <t>Koderová</t>
  </si>
  <si>
    <t>Vaněk</t>
  </si>
  <si>
    <t>Rathuská</t>
  </si>
  <si>
    <t>Stříbrná</t>
  </si>
  <si>
    <t>Sarková</t>
  </si>
  <si>
    <t>Achardová</t>
  </si>
  <si>
    <t>Vachta</t>
  </si>
  <si>
    <t>Vachtová</t>
  </si>
  <si>
    <t>Lipovský</t>
  </si>
  <si>
    <t>Hackerová</t>
  </si>
  <si>
    <t>Straka</t>
  </si>
  <si>
    <t>Holoubková</t>
  </si>
  <si>
    <t>Coufal</t>
  </si>
  <si>
    <t>Rekšáková</t>
  </si>
  <si>
    <t>Harapát</t>
  </si>
  <si>
    <t>Novotná</t>
  </si>
  <si>
    <t>Chaloupka</t>
  </si>
  <si>
    <t>Chaloupková</t>
  </si>
  <si>
    <t>BV 6/2- POLPATKY</t>
  </si>
  <si>
    <t>DiVADLO-Karkulka</t>
  </si>
  <si>
    <t>Časolis-Sluníčko</t>
  </si>
  <si>
    <t>Jánský</t>
  </si>
  <si>
    <t>Dvořáková</t>
  </si>
  <si>
    <t>Výběr do pokladny</t>
  </si>
  <si>
    <t>BV-7/1-Poplatky</t>
  </si>
  <si>
    <t>Divadlo-Slůně</t>
  </si>
  <si>
    <t>Divadlo-Jiskra</t>
  </si>
  <si>
    <t>Divadlo-Písnička…</t>
  </si>
  <si>
    <t>vánoční papíry</t>
  </si>
  <si>
    <t>Pučmeloun</t>
  </si>
  <si>
    <t>Divadlo-Betlém</t>
  </si>
  <si>
    <t>BV 8/1 - vratka Zemánek</t>
  </si>
  <si>
    <t>Malivánková</t>
  </si>
  <si>
    <t>Lašanová</t>
  </si>
  <si>
    <t>Jon</t>
  </si>
  <si>
    <t>Divadlo-</t>
  </si>
  <si>
    <t>BV 2/1-výběr do pokladny</t>
  </si>
  <si>
    <t>Antho</t>
  </si>
  <si>
    <t>Tomanová</t>
  </si>
  <si>
    <t>Divadlo-Hudba kolem nás</t>
  </si>
  <si>
    <t>BV 3/1-výběr do pokladny</t>
  </si>
  <si>
    <t>úhrady 2x autobus</t>
  </si>
  <si>
    <t>Školní foto</t>
  </si>
  <si>
    <t>vstupné</t>
  </si>
  <si>
    <t>stuha</t>
  </si>
  <si>
    <t>dárková mýdla</t>
  </si>
  <si>
    <t>Rok na vsi-odchod školáků</t>
  </si>
  <si>
    <t>časopis Sluníčko</t>
  </si>
  <si>
    <t>zahrnuta úhrada autobusou-bankou</t>
  </si>
  <si>
    <t>PS pokladna</t>
  </si>
  <si>
    <t>divadélka 7X</t>
  </si>
  <si>
    <t>z toho    na bankovním účtu</t>
  </si>
  <si>
    <t>v pokladně</t>
  </si>
  <si>
    <t>příspěvky</t>
  </si>
  <si>
    <t>BV-4/1</t>
  </si>
  <si>
    <t>úrok připsaný</t>
  </si>
  <si>
    <t>BV-5/1</t>
  </si>
  <si>
    <t>BV-6/1-6</t>
  </si>
  <si>
    <t>příspěvky (86x500,-)</t>
  </si>
  <si>
    <t>BV-7/1</t>
  </si>
  <si>
    <t>příspěvky  (6x500,-)</t>
  </si>
  <si>
    <t>BV-8/1-2</t>
  </si>
  <si>
    <t>výběr do pokladny</t>
  </si>
  <si>
    <t>BV-1/1</t>
  </si>
  <si>
    <t xml:space="preserve">příspěvky </t>
  </si>
  <si>
    <t>BV-2/1</t>
  </si>
  <si>
    <t>BV-3/1</t>
  </si>
  <si>
    <t>10/5 výběr pokladna</t>
  </si>
  <si>
    <t>28/6 výběr do pokladny</t>
  </si>
  <si>
    <t>úhrada fak. 29/6</t>
  </si>
  <si>
    <t>divadélko</t>
  </si>
  <si>
    <t>příspěvvek</t>
  </si>
  <si>
    <t>balící papír</t>
  </si>
  <si>
    <t>stuha-Mikuláš</t>
  </si>
  <si>
    <t>fotografie</t>
  </si>
  <si>
    <t>fazole MDD</t>
  </si>
  <si>
    <t>výlet-vstupné</t>
  </si>
  <si>
    <t>výlet-pojistné</t>
  </si>
  <si>
    <t>výlet -doprava(úhrada BV)</t>
  </si>
  <si>
    <t>divadélka 10X</t>
  </si>
  <si>
    <t>peněžní deník 2004-5</t>
  </si>
  <si>
    <t>výběr</t>
  </si>
  <si>
    <t>odchod.</t>
  </si>
  <si>
    <t>počáteční stav</t>
  </si>
  <si>
    <t>BV-7/1-6</t>
  </si>
  <si>
    <t>příspěvky 64x 500,-</t>
  </si>
  <si>
    <t>BV-8/1-3</t>
  </si>
  <si>
    <t>Příspěvky 22x 500,-</t>
  </si>
  <si>
    <t>BV/9-12</t>
  </si>
  <si>
    <t>příspěvky 11x500,-</t>
  </si>
  <si>
    <t>převod do pokl.</t>
  </si>
  <si>
    <t>Sluníčko-čaasopis</t>
  </si>
  <si>
    <t>BV-10/1</t>
  </si>
  <si>
    <t>úhrada fa. - Mikuláš</t>
  </si>
  <si>
    <t>balící papír-Mikuláš</t>
  </si>
  <si>
    <t>BA-1/1-příspěvky</t>
  </si>
  <si>
    <t>bank.poplatky</t>
  </si>
  <si>
    <t>BA2/1-příspěvky</t>
  </si>
  <si>
    <t>BA3/1-bank.úrk</t>
  </si>
  <si>
    <t>BA 4/1-příspěvek</t>
  </si>
  <si>
    <t>parkovné</t>
  </si>
  <si>
    <t>Výlet BA5/1</t>
  </si>
  <si>
    <t>dotace z os.zdr.-BA 5/1</t>
  </si>
  <si>
    <t>MDD-dárečky  BA5/1</t>
  </si>
  <si>
    <t>knížky-odchodné</t>
  </si>
  <si>
    <t>BA5/1-příspěvky</t>
  </si>
  <si>
    <t>BA5/1 poplatky</t>
  </si>
  <si>
    <t>BA 5/2 poplatky</t>
  </si>
  <si>
    <t>peněžní deník 2005-6</t>
  </si>
  <si>
    <t xml:space="preserve"> ,</t>
  </si>
  <si>
    <t>odchod</t>
  </si>
  <si>
    <t>ost.výdaje</t>
  </si>
  <si>
    <t>Matěj Nožina</t>
  </si>
  <si>
    <t>Příspěvky - 70x700,-</t>
  </si>
  <si>
    <t>Bank.poplatky</t>
  </si>
  <si>
    <t>Úrok přijatý</t>
  </si>
  <si>
    <t>Příjem do pokladny a výdej z banky</t>
  </si>
  <si>
    <t>divadlo</t>
  </si>
  <si>
    <t>Divadlo Jiskra</t>
  </si>
  <si>
    <t>Příspěvky  25x700,-</t>
  </si>
  <si>
    <t>Vratka příspěvku</t>
  </si>
  <si>
    <t>vratka půjčky</t>
  </si>
  <si>
    <t>vratka příspěvku</t>
  </si>
  <si>
    <t>Výběr z banky a vklad pokl.</t>
  </si>
  <si>
    <t>Plyšové hračky</t>
  </si>
  <si>
    <t>Balící papír</t>
  </si>
  <si>
    <t>Ekologický pořad</t>
  </si>
  <si>
    <t>příspěvek</t>
  </si>
  <si>
    <t>Příspěvky</t>
  </si>
  <si>
    <t>bank.popla.</t>
  </si>
  <si>
    <t>Výběr z banky</t>
  </si>
  <si>
    <t>vklad do pokladny</t>
  </si>
  <si>
    <t>Pojištění na výlet</t>
  </si>
  <si>
    <t>Vstupné-výlet</t>
  </si>
  <si>
    <t>Kašpárek</t>
  </si>
  <si>
    <t>doprava na výlet</t>
  </si>
  <si>
    <t>Dárky k MDD</t>
  </si>
  <si>
    <t>Knížky</t>
  </si>
  <si>
    <t>SRP MŠ KLÍČANSKÁ     2006-2007</t>
  </si>
  <si>
    <t>Divadélko</t>
  </si>
  <si>
    <t>Příspěvek</t>
  </si>
  <si>
    <t>Vrácení příspěvku</t>
  </si>
  <si>
    <t>Příspšvek</t>
  </si>
  <si>
    <t>Převod do pokladny</t>
  </si>
  <si>
    <t>Hudební vystoupení-tanec</t>
  </si>
  <si>
    <t>Dárkové sáčky</t>
  </si>
  <si>
    <t>převod do pokladny</t>
  </si>
  <si>
    <t>Plyšová zvířátka</t>
  </si>
  <si>
    <t>Sáčky a přáníčka</t>
  </si>
  <si>
    <t>Vánoční ubrousky a stuha</t>
  </si>
  <si>
    <t>Výběr šekem</t>
  </si>
  <si>
    <t>Příspěvek Matrka</t>
  </si>
  <si>
    <t>Příspěvek Stingl</t>
  </si>
  <si>
    <t>Bankovní poplatky</t>
  </si>
  <si>
    <t>Kluzák na sníh</t>
  </si>
  <si>
    <t>Honorář</t>
  </si>
  <si>
    <t>Veselý klaun Pepíno</t>
  </si>
  <si>
    <t>Divadlo Lala-pohádka</t>
  </si>
  <si>
    <t>Představení</t>
  </si>
  <si>
    <t>Letové ukázky dravců</t>
  </si>
  <si>
    <t>Cestovní pojištění</t>
  </si>
  <si>
    <t>Muzeum hraček</t>
  </si>
  <si>
    <t>Výběr šekem do pokladny</t>
  </si>
  <si>
    <t>Kniha Namaluj a smaž 30x</t>
  </si>
  <si>
    <t>Barevná školní fotografie</t>
  </si>
  <si>
    <t>BA-vklad hotovosti</t>
  </si>
  <si>
    <t>úhrada fa.70044-výlet-dopr.</t>
  </si>
  <si>
    <t>úhr.fa.7/1036-MDD</t>
  </si>
  <si>
    <t>úhrada účtem</t>
  </si>
  <si>
    <t>poplatek za výpis</t>
  </si>
  <si>
    <t>SRP MŠ KLÍČANSKÁ     2007-2008</t>
  </si>
  <si>
    <t>Vánoce+</t>
  </si>
  <si>
    <t>Převod KZ do nového šk.roku</t>
  </si>
  <si>
    <t>12.-30.9.07 59xPříspěvky</t>
  </si>
  <si>
    <t>1. Kulturní pořad</t>
  </si>
  <si>
    <t>2. Pohádkové čarování</t>
  </si>
  <si>
    <t>1.-31.10.07-30xpříspěvky</t>
  </si>
  <si>
    <t>3. Adventní kalendáře</t>
  </si>
  <si>
    <t>4. Divadlo "O Sněhurce"</t>
  </si>
  <si>
    <t>5. Hudeb.vystoup.Asie</t>
  </si>
  <si>
    <t>6. " Čtyři pohádky"</t>
  </si>
  <si>
    <t>112ks hraček-HANEL GT</t>
  </si>
  <si>
    <t>Divadélko Basta Fidli</t>
  </si>
  <si>
    <t>Stingl-Příspěvek 4.třída</t>
  </si>
  <si>
    <t>Příspěvky 6x700,-</t>
  </si>
  <si>
    <t>Příspěvky 2x600,-</t>
  </si>
  <si>
    <t>Kulturní produkce</t>
  </si>
  <si>
    <t>Stuhy</t>
  </si>
  <si>
    <t>Jmenovky</t>
  </si>
  <si>
    <t>Knížky a omalovánky</t>
  </si>
  <si>
    <t>Kreditní úrok</t>
  </si>
  <si>
    <t>Hledá se písnička</t>
  </si>
  <si>
    <t>BA-příspěvky</t>
  </si>
  <si>
    <t>bank.poplatek</t>
  </si>
  <si>
    <t>Divadlo v  kufru</t>
  </si>
  <si>
    <t>Výběr do poklady</t>
  </si>
  <si>
    <t>O kohoutkovi a slepičce</t>
  </si>
  <si>
    <t>Hudba kolem nás</t>
  </si>
  <si>
    <t>Příspěvky 2x350,-</t>
  </si>
  <si>
    <t>Divadelní představení Kejklíř</t>
  </si>
  <si>
    <t>Skupinové foto</t>
  </si>
  <si>
    <t>Obhlídal</t>
  </si>
  <si>
    <t>Prohlídka hradu</t>
  </si>
  <si>
    <t>šerm na hradě</t>
  </si>
  <si>
    <t>Doprava na výlet</t>
  </si>
  <si>
    <t>Odchod školáčků</t>
  </si>
  <si>
    <t>SRP MŠ KLÍČANSKÁ     2008 - 2009</t>
  </si>
  <si>
    <t>foto</t>
  </si>
  <si>
    <t>ost.příjmy</t>
  </si>
  <si>
    <t>BA-9 - příspěvky 78x700,-</t>
  </si>
  <si>
    <t>Představení pro děti</t>
  </si>
  <si>
    <t>BA-10 - příspěvky 22x700,-</t>
  </si>
  <si>
    <t>výběr do poklady</t>
  </si>
  <si>
    <t>Šustí, šustí pod nohama listí</t>
  </si>
  <si>
    <t>O Polpelce</t>
  </si>
  <si>
    <t>Ekopohádky</t>
  </si>
  <si>
    <t>Ekoprogram DDM</t>
  </si>
  <si>
    <t>BA-11 - příspěvky 2x700</t>
  </si>
  <si>
    <t>Hudební vyst.Afrika</t>
  </si>
  <si>
    <t>dřevěné hračky</t>
  </si>
  <si>
    <t>Vánoční jmenovky a stužky</t>
  </si>
  <si>
    <t>Kulturní akce</t>
  </si>
  <si>
    <t>PsíkHarry a kravička Dara</t>
  </si>
  <si>
    <t>BA-12 výběr do pokladny</t>
  </si>
  <si>
    <t>Veselý klaun Pepino</t>
  </si>
  <si>
    <t>platba SRPŠ</t>
  </si>
  <si>
    <t>Divadlo na cestě</t>
  </si>
  <si>
    <t>Loutkové představení</t>
  </si>
  <si>
    <t>Divdlo v kufru</t>
  </si>
  <si>
    <t>BA3-výběr do pokladny</t>
  </si>
  <si>
    <t>Jarní písnička</t>
  </si>
  <si>
    <t>Divadlo K.Hackera</t>
  </si>
  <si>
    <t>Barevné foto tříd</t>
  </si>
  <si>
    <t>BA-4-výběr do pokl.</t>
  </si>
  <si>
    <t>Vstupné na Kokořín</t>
  </si>
  <si>
    <t>Pohled Kokořín</t>
  </si>
  <si>
    <t>Příspěvek řidiči</t>
  </si>
  <si>
    <t>MDD-knížky</t>
  </si>
  <si>
    <t>Odchodné-knížky</t>
  </si>
  <si>
    <t>BA-6-bank.poplatky</t>
  </si>
  <si>
    <t>Půjčka z os.zdrojů</t>
  </si>
  <si>
    <t>Převod do banky</t>
  </si>
  <si>
    <t>BA-Převod z pokladny</t>
  </si>
  <si>
    <t>SRP MŠ KLÍČANSKÁ     2009-2010</t>
  </si>
  <si>
    <t>Poř.č.pokladního výdaje v hotovosti</t>
  </si>
  <si>
    <t>Mikuláš+  vánoce</t>
  </si>
  <si>
    <t>MDD + odchodné školáčků</t>
  </si>
  <si>
    <t>Vratka dotace z os.zdrojů</t>
  </si>
  <si>
    <t>V1</t>
  </si>
  <si>
    <t>Příspěvky 91x700, 1x1000</t>
  </si>
  <si>
    <t>Poplatky, úrok, výběr</t>
  </si>
  <si>
    <t>V2</t>
  </si>
  <si>
    <t>Příjem platby- K.Andalíková</t>
  </si>
  <si>
    <t>V3</t>
  </si>
  <si>
    <t>V4</t>
  </si>
  <si>
    <t>Příspěvky 8x700</t>
  </si>
  <si>
    <t>V5</t>
  </si>
  <si>
    <t>V6</t>
  </si>
  <si>
    <t>V7</t>
  </si>
  <si>
    <t>Příspěvky 1x700</t>
  </si>
  <si>
    <t>Výběr do pokladny a poplatek</t>
  </si>
  <si>
    <t>V8</t>
  </si>
  <si>
    <t>Příjem platby Novotný D.</t>
  </si>
  <si>
    <t>V9</t>
  </si>
  <si>
    <t>Úroky a poplatky</t>
  </si>
  <si>
    <t>V10</t>
  </si>
  <si>
    <t>V11</t>
  </si>
  <si>
    <t>V12</t>
  </si>
  <si>
    <t>Poplatek</t>
  </si>
  <si>
    <t>V13</t>
  </si>
  <si>
    <t>Úrok a poplatky</t>
  </si>
  <si>
    <t>V14</t>
  </si>
  <si>
    <t>V15</t>
  </si>
  <si>
    <t>V16</t>
  </si>
  <si>
    <t>Dárek k MDD</t>
  </si>
  <si>
    <t>V17</t>
  </si>
  <si>
    <t>Fotografie</t>
  </si>
  <si>
    <t>V18</t>
  </si>
  <si>
    <t>Program výletu-Divadlo</t>
  </si>
  <si>
    <t>V19</t>
  </si>
  <si>
    <t>Doprava výlet</t>
  </si>
  <si>
    <t>V20</t>
  </si>
  <si>
    <t>Knižky-odchod</t>
  </si>
  <si>
    <t>SRP MŠ KLÍČANSKÁ     2010-2011</t>
  </si>
  <si>
    <t>Mikuláš+   vánoce</t>
  </si>
  <si>
    <t>MDD+odchod školáčků</t>
  </si>
  <si>
    <t xml:space="preserve">Příspěvky </t>
  </si>
  <si>
    <t>Výběr a poplatky</t>
  </si>
  <si>
    <t>Příspěvky a úrok</t>
  </si>
  <si>
    <t>Poplatky a výběr</t>
  </si>
  <si>
    <t>Úrok</t>
  </si>
  <si>
    <t>Úhrada DF/přes účet</t>
  </si>
  <si>
    <t xml:space="preserve">Příspěvek </t>
  </si>
  <si>
    <t>Knížky-odchod</t>
  </si>
  <si>
    <t>SRP MŠ KLÍČANSKÁ     2011-2012</t>
  </si>
  <si>
    <t>Výběr z účtu</t>
  </si>
  <si>
    <t>Vrácení platby - pí.Oplíštilová</t>
  </si>
  <si>
    <t xml:space="preserve"> Drobné pomůcky</t>
  </si>
  <si>
    <t>Mikulášská nadílka MČP8</t>
  </si>
  <si>
    <t xml:space="preserve">Příjem platby-Kratochvílová </t>
  </si>
  <si>
    <t>Příjem platby-R.Javořík</t>
  </si>
  <si>
    <t>Příjem platby-P.Ján</t>
  </si>
  <si>
    <t>Vrácení platby-G.Gjonyj</t>
  </si>
  <si>
    <t>V21</t>
  </si>
  <si>
    <t>V22</t>
  </si>
  <si>
    <t>V23</t>
  </si>
  <si>
    <t>Doprava-výlet</t>
  </si>
  <si>
    <t>V24</t>
  </si>
  <si>
    <t>Knížky-odchod školáčků</t>
  </si>
  <si>
    <t>SRP MŠ KLÍČANSKÁ     2012-2013</t>
  </si>
  <si>
    <t>poplatky a výběr do pokladny</t>
  </si>
  <si>
    <t>Příjem platby-P.Jón</t>
  </si>
  <si>
    <t>Příjem platby-K.Kratochvílová</t>
  </si>
  <si>
    <t>Drobné hračky</t>
  </si>
  <si>
    <t>Příjem platby-V.Kašpaříková</t>
  </si>
  <si>
    <t>Příjem platby-A.Krejčí</t>
  </si>
  <si>
    <t>Příjem platby-N.Mašková</t>
  </si>
  <si>
    <t>Vstupné - výlet</t>
  </si>
  <si>
    <t xml:space="preserve"> poplatky</t>
  </si>
  <si>
    <t>SRP MŠ KLÍČANSKÁ     2013 - 2014</t>
  </si>
  <si>
    <t>Příjem platby-D.Procházka</t>
  </si>
  <si>
    <t>Příjem platby-V.Havlík</t>
  </si>
  <si>
    <t>Příjem platby-C.Strazzullo</t>
  </si>
  <si>
    <t>Příjem platby-D.Strazzullo</t>
  </si>
  <si>
    <t>Příjem platby-N.Klifáčová</t>
  </si>
  <si>
    <t>Příspěvek a úrok</t>
  </si>
  <si>
    <t>Poplatek a výběr</t>
  </si>
  <si>
    <t>Příjem platby-J.Niewaldová</t>
  </si>
  <si>
    <t>Ba-výběr</t>
  </si>
  <si>
    <t>bankovní úrok</t>
  </si>
  <si>
    <t xml:space="preserve"> Výlet vstupné</t>
  </si>
  <si>
    <t>Výlet doprava</t>
  </si>
  <si>
    <t>Dárek předškolákům</t>
  </si>
  <si>
    <t>peněžní deník 2003-4</t>
  </si>
  <si>
    <t>PŘÍSPĚVKY 6X500,-</t>
  </si>
  <si>
    <t>výběr-pokl.</t>
  </si>
  <si>
    <t>BV-6/1</t>
  </si>
  <si>
    <t>úhrada fa.</t>
  </si>
  <si>
    <t>příjem do pokladny</t>
  </si>
  <si>
    <t>Mikálšská nadílka</t>
  </si>
  <si>
    <t>balící pap.-Mikuláš</t>
  </si>
  <si>
    <t>fazole-MDD</t>
  </si>
  <si>
    <t>pojistné-výlet</t>
  </si>
  <si>
    <t>doprava - výlet(úhrada BV)</t>
  </si>
  <si>
    <t>SRPŠ MŠ KLÍČANSKÁ     2014 - 2015</t>
  </si>
  <si>
    <t>divadélka +DDM+karneval</t>
  </si>
  <si>
    <t>výlet+dílnička</t>
  </si>
  <si>
    <t>Mikuláš+   vánoce+Velikonoce</t>
  </si>
  <si>
    <t>Příjem platby-Marincus</t>
  </si>
  <si>
    <t>Přííjem platby Vlčková</t>
  </si>
  <si>
    <t>Příjem platby Lukešová</t>
  </si>
  <si>
    <t>Příjem platby Kurfurstová</t>
  </si>
  <si>
    <t>Příjem platby Kulich</t>
  </si>
  <si>
    <t>Příjem platby Nekola</t>
  </si>
  <si>
    <t>Přijem platby Pipková</t>
  </si>
  <si>
    <t>Příjem platby Niewaldová Nela</t>
  </si>
  <si>
    <t>Příjem platby Niewaldová Jana</t>
  </si>
  <si>
    <t>Výběr z účtu do pokladny</t>
  </si>
  <si>
    <t>Podzimní dílnička</t>
  </si>
  <si>
    <t>Vratka SRPŠ-dítě odhlášeno</t>
  </si>
  <si>
    <t>Příjem platby Pavlátová</t>
  </si>
  <si>
    <t>Mozaika zvířátek</t>
  </si>
  <si>
    <t>Adventní kalendáře</t>
  </si>
  <si>
    <t>Příspěvky (mimořádný pí.Kasová)</t>
  </si>
  <si>
    <t>Karneval - Mireček a Leontýnka</t>
  </si>
  <si>
    <t>DDM Spirála</t>
  </si>
  <si>
    <t>Velikonoční košíčky</t>
  </si>
  <si>
    <t>Lesní pedagogika</t>
  </si>
  <si>
    <t>Hra chytni míček</t>
  </si>
  <si>
    <t>Jarní dílnička</t>
  </si>
  <si>
    <t>Knižky pro předškoláky</t>
  </si>
  <si>
    <t>Výlet svíčkárna</t>
  </si>
  <si>
    <t>V25</t>
  </si>
  <si>
    <t>Šerpy pro předškoláky</t>
  </si>
  <si>
    <t>V26</t>
  </si>
  <si>
    <t>Doprava školní výlet</t>
  </si>
  <si>
    <t>V27</t>
  </si>
  <si>
    <t>Cukrovinky na MDD</t>
  </si>
  <si>
    <t>V28</t>
  </si>
  <si>
    <t>Reflexní přívěsky</t>
  </si>
  <si>
    <t>V29</t>
  </si>
  <si>
    <t>Ornitologická přednáška</t>
  </si>
  <si>
    <t>V30</t>
  </si>
  <si>
    <t>Foto kolektiv</t>
  </si>
  <si>
    <t>V31</t>
  </si>
  <si>
    <t>Recyklace papíru Spirála</t>
  </si>
  <si>
    <t>V32</t>
  </si>
  <si>
    <t>Cukrovinky pro děti</t>
  </si>
  <si>
    <t xml:space="preserve">Úrok </t>
  </si>
  <si>
    <t>V33</t>
  </si>
  <si>
    <t>SRPŠ MŠ KLÍČANSKÁ     2015 - 2016</t>
  </si>
  <si>
    <t>Příjem platby-Vlčková Michaela</t>
  </si>
  <si>
    <t>Příjem platby-Maierwepeserová</t>
  </si>
  <si>
    <t>Příjem platby-Pipková Soňa</t>
  </si>
  <si>
    <t>Příjem platby- Niewaldová</t>
  </si>
  <si>
    <t>Příjem platby- Lukešová</t>
  </si>
  <si>
    <t>Příjem platby- Urban</t>
  </si>
  <si>
    <t>Divadlo Navaro</t>
  </si>
  <si>
    <t>Divadlo Krakov-tradice a zvyky</t>
  </si>
  <si>
    <t>Příjem platby-Hes</t>
  </si>
  <si>
    <t>Moštování Spirála</t>
  </si>
  <si>
    <t>Příjem platby-Kryčfalusky, Havlík</t>
  </si>
  <si>
    <t>Příjem platby-Tomášová, Minaříková</t>
  </si>
  <si>
    <t>Příjem platby 7x SRPŠ</t>
  </si>
  <si>
    <t>Příjem platby -Ettler</t>
  </si>
  <si>
    <t>Příjem platby-Slyvinski</t>
  </si>
  <si>
    <t xml:space="preserve">Vratka SRPŠ-Kotková </t>
  </si>
  <si>
    <t>Příjem platby-Madaovi</t>
  </si>
  <si>
    <t>Příjem platby-Sadil</t>
  </si>
  <si>
    <t>Divadlo Neklid</t>
  </si>
  <si>
    <t>Škrábací obrázky</t>
  </si>
  <si>
    <t>Divadlo Szkazka</t>
  </si>
  <si>
    <t>Vratka SRPŠ-Nielsen</t>
  </si>
  <si>
    <t>Divadlo Basta Fidli</t>
  </si>
  <si>
    <t>Příjem platby- Havlík</t>
  </si>
  <si>
    <t>Zdravý životní styl-Spirála</t>
  </si>
  <si>
    <t>KD Krakov -hodina zpívání</t>
  </si>
  <si>
    <t>DDM Spirála-masopust</t>
  </si>
  <si>
    <t>Divadlo K. Hackera</t>
  </si>
  <si>
    <t>Divadlo v MŠ Lala</t>
  </si>
  <si>
    <t>Příjem platby- Avilov Markéta</t>
  </si>
  <si>
    <t>KD Krakov - Pavel Kožíšek</t>
  </si>
  <si>
    <t>Míčky</t>
  </si>
  <si>
    <t>Klaun Pepíno</t>
  </si>
  <si>
    <t>Vstupné Mirakulum</t>
  </si>
  <si>
    <t>Abeceda zvířátek</t>
  </si>
  <si>
    <t>Třídní foto</t>
  </si>
  <si>
    <t>Vratka SRPŠ-Tomášován Ema</t>
  </si>
  <si>
    <t>Ovocný nápoj</t>
  </si>
  <si>
    <t>Tiditade</t>
  </si>
  <si>
    <t>Dopravné výlet</t>
  </si>
  <si>
    <t>SRPŠ MŠ KLÍČANSKÁ     2016 - 2017</t>
  </si>
  <si>
    <t>Příjem plateb-viz.seznam</t>
  </si>
  <si>
    <t>Příjem plateb- Kokanyur Oleg</t>
  </si>
  <si>
    <t>Příjem plateb- viz. Seznam</t>
  </si>
  <si>
    <t>Příjem plateb-Hindenburgová</t>
  </si>
  <si>
    <t>Hvězdárna</t>
  </si>
  <si>
    <t>Příjem platby-Škutchanová</t>
  </si>
  <si>
    <t>Příjem platby-Fanta Ondřej</t>
  </si>
  <si>
    <t>Příjem platby-Skhriba Daniel</t>
  </si>
  <si>
    <t>Vratka SRPŠ-Suchánková</t>
  </si>
  <si>
    <t>Příjem plateb-Lukešová</t>
  </si>
  <si>
    <t>Příjem plateb-Niewaldová</t>
  </si>
  <si>
    <t>Dárky k Vánocům</t>
  </si>
  <si>
    <t>Návštěva hvězdárny</t>
  </si>
  <si>
    <t>Návštěva Spirály</t>
  </si>
  <si>
    <t>Příjem plateb-Markéta Avilov</t>
  </si>
  <si>
    <t>Environmentální program</t>
  </si>
  <si>
    <t>Lesy hl.m. Prahy</t>
  </si>
  <si>
    <t>Příjem platby- Šíma</t>
  </si>
  <si>
    <t>Divadlo Bastafidli</t>
  </si>
  <si>
    <t>Divadlo Krakov</t>
  </si>
  <si>
    <t>Divadlo Karla Hackera</t>
  </si>
  <si>
    <t>Divadlo Lala</t>
  </si>
  <si>
    <t>Dárky pro děti</t>
  </si>
  <si>
    <t>Botanicus výlet celoškolkový</t>
  </si>
  <si>
    <t>Občerstvení pro děti</t>
  </si>
  <si>
    <t xml:space="preserve">Fotografování </t>
  </si>
  <si>
    <t>Autobus výlet</t>
  </si>
  <si>
    <t>SRPŠ – MŠ Klíčanská 2017-1018</t>
  </si>
  <si>
    <t>Příspěvky SRPŠ</t>
  </si>
  <si>
    <t>vratka srps</t>
  </si>
  <si>
    <t>Divadlo v mš úsměv</t>
  </si>
  <si>
    <t>Hvězdárna žlutá třída</t>
  </si>
  <si>
    <t>Hvězdárna modrá třída</t>
  </si>
  <si>
    <t>Lesy hl.m.Prahy</t>
  </si>
  <si>
    <t>Smršťovací obrázky</t>
  </si>
  <si>
    <t>Spirála</t>
  </si>
  <si>
    <t>Potřeby na výrobu přáníček</t>
  </si>
  <si>
    <t>Zdravé tyčinky</t>
  </si>
  <si>
    <t>Divadlo v MŠ</t>
  </si>
  <si>
    <t>Hračky pro předškoláky</t>
  </si>
  <si>
    <t>Hvědárna</t>
  </si>
  <si>
    <t>Botanická z. Žlutá a modrá tř.</t>
  </si>
  <si>
    <t>Dílnička</t>
  </si>
  <si>
    <t>Den dětí</t>
  </si>
  <si>
    <t>Divvadlo Krakov</t>
  </si>
  <si>
    <t>Výlet</t>
  </si>
  <si>
    <t>Občerstvení sport. Den</t>
  </si>
  <si>
    <t>Botanická zahrada</t>
  </si>
  <si>
    <t>Focení</t>
  </si>
  <si>
    <t>V34</t>
  </si>
  <si>
    <t>Dravci</t>
  </si>
  <si>
    <t>V35</t>
  </si>
  <si>
    <t>Výlet bus</t>
  </si>
  <si>
    <t>V36</t>
  </si>
  <si>
    <t>Jiskra</t>
  </si>
  <si>
    <t>SRPŠ – MŠ Klíčanská 2018-2019</t>
  </si>
  <si>
    <t>Příspěvky srpš</t>
  </si>
  <si>
    <t>Dárky Mikuláš</t>
  </si>
  <si>
    <t>Podzimní dílna</t>
  </si>
  <si>
    <t>Environ. Výchova</t>
  </si>
  <si>
    <t>Kaleidoskop</t>
  </si>
  <si>
    <t>30.11:2019</t>
  </si>
  <si>
    <t>Dárky Vánoce</t>
  </si>
  <si>
    <t>Ekol.akce</t>
  </si>
  <si>
    <t>Divadlo MS</t>
  </si>
  <si>
    <t>Vyber z uctu</t>
  </si>
  <si>
    <t>Slapy predskolaci</t>
  </si>
  <si>
    <t>Hvezdarna</t>
  </si>
  <si>
    <t>Prispevek SRPS</t>
  </si>
  <si>
    <t>Divadlo+Dilnicka</t>
  </si>
  <si>
    <t>Knihy pro predskolaky</t>
  </si>
  <si>
    <t>Jarni Dilnicka</t>
  </si>
  <si>
    <t>Nalezena 500</t>
  </si>
  <si>
    <t>Piticka den Deti</t>
  </si>
  <si>
    <t>Vylet Zelcin</t>
  </si>
  <si>
    <t>Spirala</t>
  </si>
  <si>
    <t>Autobus Vylet</t>
  </si>
  <si>
    <t>Bezpecny pes</t>
  </si>
  <si>
    <t>Prispevky SRPS</t>
  </si>
  <si>
    <t>Poplatek Vypis</t>
  </si>
  <si>
    <t>Kreditni urok</t>
  </si>
  <si>
    <t>Dan urok</t>
  </si>
  <si>
    <t>Vedeni uctu</t>
  </si>
  <si>
    <t>prichozi platba poplatek</t>
  </si>
  <si>
    <t>tuzemska uhrada</t>
  </si>
  <si>
    <t>Vypis</t>
  </si>
  <si>
    <t>urok</t>
  </si>
  <si>
    <t>cena za vyber</t>
  </si>
  <si>
    <t>prichozi uhrada poplatek</t>
  </si>
  <si>
    <t>popl uhrada jina banka</t>
  </si>
  <si>
    <t xml:space="preserve">vypis </t>
  </si>
  <si>
    <t>SRPŠ – MŠ Klíčanská 2019-2020</t>
  </si>
  <si>
    <t>P1</t>
  </si>
  <si>
    <t>P2</t>
  </si>
  <si>
    <t>P3</t>
  </si>
  <si>
    <t>Divadlo v MS Neklid</t>
  </si>
  <si>
    <t>P4</t>
  </si>
  <si>
    <t>Program Nas les</t>
  </si>
  <si>
    <t>Sifra mistra Brailla</t>
  </si>
  <si>
    <t>Mikulas nadilka</t>
  </si>
  <si>
    <t>Podzimni dilnicka</t>
  </si>
  <si>
    <t>Mobilni planetarium</t>
  </si>
  <si>
    <t>Ptackoviny Program</t>
  </si>
  <si>
    <t>Vystoupeni kouzelnik</t>
  </si>
  <si>
    <t>P5</t>
  </si>
  <si>
    <t>Spirala Ekoprogram</t>
  </si>
  <si>
    <t>Divadlo v MS</t>
  </si>
  <si>
    <t>Darky Vanoce</t>
  </si>
  <si>
    <t>Saitov-vratka SRPS</t>
  </si>
  <si>
    <t>Knizky pro predskolaky</t>
  </si>
  <si>
    <t>Program EV- Lidske telo</t>
  </si>
  <si>
    <t>18/5/20</t>
  </si>
  <si>
    <t>Serpy</t>
  </si>
  <si>
    <t>Vratka SRPS</t>
  </si>
  <si>
    <t>15/6/20</t>
  </si>
  <si>
    <t>22/6/20</t>
  </si>
  <si>
    <t>24/6/20</t>
  </si>
  <si>
    <t>29/6/20</t>
  </si>
  <si>
    <t>Banka</t>
  </si>
  <si>
    <t>dan urok</t>
  </si>
  <si>
    <t>ceny za sluzby</t>
  </si>
  <si>
    <t>cena za prichozi platby</t>
  </si>
  <si>
    <t>uhrada do jine banky</t>
  </si>
  <si>
    <t>vypis</t>
  </si>
  <si>
    <t>SRPS suma</t>
  </si>
  <si>
    <t>suma SRPS+skolkovne?</t>
  </si>
  <si>
    <t>SRPS+ skolkovne</t>
  </si>
  <si>
    <t>vedeni uctu</t>
  </si>
  <si>
    <t>cena vyber</t>
  </si>
  <si>
    <t>cena uhrada</t>
  </si>
  <si>
    <t xml:space="preserve">priplatek za jinou banku </t>
  </si>
  <si>
    <t>SRPS</t>
  </si>
  <si>
    <t>31/01/20</t>
  </si>
  <si>
    <t>29/2/20</t>
  </si>
  <si>
    <t>31/3/20</t>
  </si>
  <si>
    <t>31/03/20</t>
  </si>
  <si>
    <t>cena prijem</t>
  </si>
  <si>
    <t>14/4/20</t>
  </si>
  <si>
    <t>30/4/20</t>
  </si>
  <si>
    <t>Vratka Parma srpš</t>
  </si>
  <si>
    <t>P6</t>
  </si>
  <si>
    <t>Příspěvky srpš - viz.seznam</t>
  </si>
  <si>
    <t>P7</t>
  </si>
  <si>
    <t>Příspěvky srpš - Neumanová</t>
  </si>
  <si>
    <t>P8</t>
  </si>
  <si>
    <t>Příspěvky srpš Král</t>
  </si>
  <si>
    <t>P9</t>
  </si>
  <si>
    <t>Příspěvěk srpš Becková</t>
  </si>
  <si>
    <t>Vratka odhlášení Pazderová</t>
  </si>
  <si>
    <t>P10</t>
  </si>
  <si>
    <t>Reflexní přívěšky</t>
  </si>
  <si>
    <t>Knížky pro předškoláky</t>
  </si>
  <si>
    <t>Fotografování</t>
  </si>
  <si>
    <t>P11</t>
  </si>
  <si>
    <t>Příspěvěk srpš Kratochvíl</t>
  </si>
  <si>
    <t>Vratka 3x279,-</t>
  </si>
  <si>
    <t>Vratka 1x</t>
  </si>
  <si>
    <t>Vratka 2x173,-</t>
  </si>
  <si>
    <t>P12</t>
  </si>
  <si>
    <t>Doplatek srpš 36x27,-</t>
  </si>
  <si>
    <t>Vratka srpš</t>
  </si>
  <si>
    <t>suma SRPS</t>
  </si>
  <si>
    <t>cena úhrada</t>
  </si>
  <si>
    <t>výběř hotovosti</t>
  </si>
  <si>
    <t>výpis</t>
  </si>
  <si>
    <t xml:space="preserve"> 06.17.21</t>
  </si>
  <si>
    <t xml:space="preserve"> 06.30.21</t>
  </si>
  <si>
    <t>cena za příchozí úhradu</t>
  </si>
  <si>
    <t>úhrada do jiné banky</t>
  </si>
  <si>
    <t>Spirála envir. Výchova</t>
  </si>
  <si>
    <t>Hračka vánoce - sněhulák</t>
  </si>
  <si>
    <t>Vratka SRPŠ - Haiman</t>
  </si>
  <si>
    <t>Vratka SRPŠ - Micka</t>
  </si>
  <si>
    <t>Příspěvky SRPŠ - Vaňková</t>
  </si>
  <si>
    <t>Příspěvek SRPŠ - Vengryn</t>
  </si>
  <si>
    <t>Příspěvek SRPŠ - Fioretti</t>
  </si>
  <si>
    <t>Příspěvek SRPŠ - Horák</t>
  </si>
  <si>
    <t>Program - zimní hrádky zvířátka</t>
  </si>
  <si>
    <t>Vratka Vosečková</t>
  </si>
  <si>
    <t>Šerpy</t>
  </si>
  <si>
    <t>Spirála envir. Výchova - včely</t>
  </si>
  <si>
    <t>Program pro děti - zvířata</t>
  </si>
  <si>
    <t>Environmentální pr. Spirála</t>
  </si>
  <si>
    <t>Výlet vstup skanzen Přerov</t>
  </si>
  <si>
    <t>Cukrovinky sportovní den</t>
  </si>
  <si>
    <t>Doprava za výlet</t>
  </si>
  <si>
    <t>Suma SRPŠ</t>
  </si>
  <si>
    <t>Vedení účtu</t>
  </si>
  <si>
    <t>Příchozí úhrady</t>
  </si>
  <si>
    <t>Úhrady do jiné banky</t>
  </si>
  <si>
    <t>Výpis</t>
  </si>
  <si>
    <t>Výběr hotovosti šekem</t>
  </si>
  <si>
    <t>MŠ KLÍČANSKÁ -2022/2023</t>
  </si>
  <si>
    <t>příspěvek SRPŠ</t>
  </si>
  <si>
    <t>příspěvky SRPŠ</t>
  </si>
  <si>
    <t>výběr z účtu</t>
  </si>
  <si>
    <t>podzimní dílnička</t>
  </si>
  <si>
    <t>divadlo v MŠ</t>
  </si>
  <si>
    <t>Datel,doktor stromů EVP</t>
  </si>
  <si>
    <t>100xMikulášská lízátka</t>
  </si>
  <si>
    <t>dárečky Vánoce</t>
  </si>
  <si>
    <t>Spirála EV</t>
  </si>
  <si>
    <t>Vánoční cukroví -rozsvícení</t>
  </si>
  <si>
    <t>Divadlo v MŠ -vánoční</t>
  </si>
  <si>
    <t>Program Šifra Mr. Braila</t>
  </si>
  <si>
    <t>knihy předškoláci</t>
  </si>
  <si>
    <t>divadlo v MŠ -kouzelné housle</t>
  </si>
  <si>
    <t>reflexní samolepky</t>
  </si>
  <si>
    <t>medaile - sport. den</t>
  </si>
  <si>
    <t>jarní dílnička</t>
  </si>
  <si>
    <t>Hvězdárna Ďáblice</t>
  </si>
  <si>
    <t>Žížalí kouzlení EVP</t>
  </si>
  <si>
    <t>školní výlet -vstup</t>
  </si>
  <si>
    <t>foto - třídní kolektiv</t>
  </si>
  <si>
    <t>autobusová doprava</t>
  </si>
  <si>
    <t>bublinkový workshop</t>
  </si>
  <si>
    <t>vedení účtu</t>
  </si>
  <si>
    <t>výběr šekem</t>
  </si>
  <si>
    <t>suma SRPŠ</t>
  </si>
  <si>
    <t xml:space="preserve"> vedení účtu</t>
  </si>
  <si>
    <t>cena příchzí úhrady</t>
  </si>
  <si>
    <t xml:space="preserve"> úhrady do jiné banky</t>
  </si>
  <si>
    <t>výběr hotovosti - cena</t>
  </si>
  <si>
    <t>příchozí úhrady - cena</t>
  </si>
  <si>
    <t>úhrady do jiné banky</t>
  </si>
  <si>
    <t>vratka ceny</t>
  </si>
  <si>
    <t xml:space="preserve">příspěvek SRPŠ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</si>
</sst>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mm/dd/yyyy"/>
    <numFmt numFmtId="165" formatCode="m/d/"/>
    <numFmt numFmtId="166" formatCode="dd/\ mmm/"/>
    <numFmt numFmtId="167" formatCode="m/d/yy"/>
    <numFmt numFmtId="168" formatCode="mm/dd/yy"/>
    <numFmt numFmtId="169" formatCode="_-* #,##0.00\ _K_č_-;\-* #,##0.00\ _K_č_-;_-* \-??\ _K_č_-;_-@_-"/>
    <numFmt numFmtId="170" formatCode="_-* #,##0\ _K_č_-;\-* #,##0\ _K_č_-;_-* \-??\ _K_č_-;_-@_-"/>
    <numFmt numFmtId="171" formatCode="dd/mm/yy;@"/>
  </numFmts>
  <fonts count="12" x14ac:knownFonts="1">
    <font>
      <sz val="11"/>
      <name val="Arial CE"/>
      <charset val="238"/>
    </font>
    <font>
      <sz val="11"/>
      <color indexed="11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charset val="238"/>
    </font>
    <font>
      <b/>
      <sz val="14"/>
      <name val="Arial CE"/>
      <family val="2"/>
      <charset val="238"/>
    </font>
    <font>
      <sz val="11"/>
      <name val="Arial CE"/>
      <charset val="238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31"/>
        <b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169" fontId="8" fillId="0" borderId="0" applyFill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9" fillId="14" borderId="0" applyNumberFormat="0" applyBorder="0" applyAlignment="0" applyProtection="0"/>
  </cellStyleXfs>
  <cellXfs count="320">
    <xf numFmtId="0" fontId="0" fillId="0" borderId="0" xfId="0"/>
    <xf numFmtId="0" fontId="0" fillId="2" borderId="0" xfId="0" applyFill="1"/>
    <xf numFmtId="2" fontId="0" fillId="2" borderId="0" xfId="0" applyNumberFormat="1" applyFill="1"/>
    <xf numFmtId="0" fontId="0" fillId="2" borderId="1" xfId="0" applyFill="1" applyBorder="1"/>
    <xf numFmtId="0" fontId="0" fillId="2" borderId="2" xfId="0" applyFill="1" applyBorder="1"/>
    <xf numFmtId="2" fontId="0" fillId="2" borderId="3" xfId="0" applyNumberFormat="1" applyFill="1" applyBorder="1"/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2" xfId="0" applyNumberForma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2" fontId="0" fillId="2" borderId="7" xfId="0" applyNumberFormat="1" applyFill="1" applyBorder="1"/>
    <xf numFmtId="2" fontId="0" fillId="2" borderId="8" xfId="0" applyNumberFormat="1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2" borderId="8" xfId="0" applyFill="1" applyBorder="1"/>
    <xf numFmtId="164" fontId="0" fillId="2" borderId="6" xfId="0" applyNumberFormat="1" applyFill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2" fontId="0" fillId="2" borderId="6" xfId="0" applyNumberFormat="1" applyFill="1" applyBorder="1"/>
    <xf numFmtId="2" fontId="0" fillId="2" borderId="5" xfId="0" applyNumberFormat="1" applyFill="1" applyBorder="1"/>
    <xf numFmtId="0" fontId="0" fillId="2" borderId="12" xfId="0" applyFill="1" applyBorder="1"/>
    <xf numFmtId="165" fontId="0" fillId="2" borderId="6" xfId="0" applyNumberFormat="1" applyFill="1" applyBorder="1"/>
    <xf numFmtId="166" fontId="0" fillId="2" borderId="5" xfId="0" applyNumberFormat="1" applyFill="1" applyBorder="1"/>
    <xf numFmtId="0" fontId="0" fillId="2" borderId="9" xfId="0" applyFill="1" applyBorder="1"/>
    <xf numFmtId="164" fontId="0" fillId="2" borderId="10" xfId="0" applyNumberFormat="1" applyFill="1" applyBorder="1"/>
    <xf numFmtId="164" fontId="0" fillId="2" borderId="0" xfId="0" applyNumberFormat="1" applyFill="1"/>
    <xf numFmtId="2" fontId="0" fillId="2" borderId="13" xfId="0" applyNumberFormat="1" applyFill="1" applyBorder="1"/>
    <xf numFmtId="164" fontId="0" fillId="2" borderId="14" xfId="0" applyNumberFormat="1" applyFill="1" applyBorder="1"/>
    <xf numFmtId="2" fontId="0" fillId="2" borderId="15" xfId="0" applyNumberFormat="1" applyFill="1" applyBorder="1"/>
    <xf numFmtId="2" fontId="0" fillId="2" borderId="14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164" fontId="0" fillId="2" borderId="19" xfId="0" applyNumberFormat="1" applyFill="1" applyBorder="1"/>
    <xf numFmtId="0" fontId="0" fillId="2" borderId="20" xfId="0" applyFill="1" applyBorder="1"/>
    <xf numFmtId="165" fontId="0" fillId="2" borderId="10" xfId="0" applyNumberFormat="1" applyFill="1" applyBorder="1"/>
    <xf numFmtId="2" fontId="0" fillId="3" borderId="10" xfId="0" applyNumberFormat="1" applyFill="1" applyBorder="1"/>
    <xf numFmtId="0" fontId="0" fillId="2" borderId="14" xfId="0" applyFill="1" applyBorder="1"/>
    <xf numFmtId="165" fontId="0" fillId="2" borderId="21" xfId="0" applyNumberFormat="1" applyFill="1" applyBorder="1"/>
    <xf numFmtId="2" fontId="0" fillId="2" borderId="22" xfId="0" applyNumberFormat="1" applyFill="1" applyBorder="1"/>
    <xf numFmtId="2" fontId="0" fillId="2" borderId="23" xfId="0" applyNumberFormat="1" applyFill="1" applyBorder="1"/>
    <xf numFmtId="2" fontId="0" fillId="2" borderId="21" xfId="0" applyNumberFormat="1" applyFill="1" applyBorder="1"/>
    <xf numFmtId="2" fontId="0" fillId="4" borderId="6" xfId="0" applyNumberFormat="1" applyFill="1" applyBorder="1"/>
    <xf numFmtId="2" fontId="0" fillId="4" borderId="10" xfId="0" applyNumberFormat="1" applyFill="1" applyBorder="1"/>
    <xf numFmtId="2" fontId="0" fillId="4" borderId="9" xfId="0" applyNumberFormat="1" applyFill="1" applyBorder="1"/>
    <xf numFmtId="2" fontId="0" fillId="2" borderId="24" xfId="0" applyNumberFormat="1" applyFill="1" applyBorder="1"/>
    <xf numFmtId="2" fontId="0" fillId="2" borderId="25" xfId="0" applyNumberFormat="1" applyFill="1" applyBorder="1"/>
    <xf numFmtId="2" fontId="0" fillId="2" borderId="26" xfId="0" applyNumberFormat="1" applyFill="1" applyBorder="1"/>
    <xf numFmtId="2" fontId="0" fillId="2" borderId="27" xfId="0" applyNumberFormat="1" applyFill="1" applyBorder="1"/>
    <xf numFmtId="2" fontId="0" fillId="2" borderId="28" xfId="0" applyNumberFormat="1" applyFill="1" applyBorder="1"/>
    <xf numFmtId="2" fontId="0" fillId="2" borderId="29" xfId="0" applyNumberFormat="1" applyFill="1" applyBorder="1"/>
    <xf numFmtId="2" fontId="0" fillId="2" borderId="30" xfId="0" applyNumberFormat="1" applyFill="1" applyBorder="1"/>
    <xf numFmtId="2" fontId="0" fillId="4" borderId="12" xfId="0" applyNumberFormat="1" applyFill="1" applyBorder="1"/>
    <xf numFmtId="0" fontId="1" fillId="5" borderId="0" xfId="0" applyFont="1" applyFill="1"/>
    <xf numFmtId="2" fontId="0" fillId="2" borderId="19" xfId="0" applyNumberFormat="1" applyFill="1" applyBorder="1"/>
    <xf numFmtId="2" fontId="0" fillId="2" borderId="31" xfId="0" applyNumberFormat="1" applyFill="1" applyBorder="1"/>
    <xf numFmtId="2" fontId="0" fillId="2" borderId="32" xfId="0" applyNumberFormat="1" applyFill="1" applyBorder="1"/>
    <xf numFmtId="2" fontId="0" fillId="2" borderId="33" xfId="0" applyNumberFormat="1" applyFill="1" applyBorder="1"/>
    <xf numFmtId="2" fontId="0" fillId="6" borderId="12" xfId="0" applyNumberFormat="1" applyFill="1" applyBorder="1"/>
    <xf numFmtId="167" fontId="0" fillId="2" borderId="6" xfId="0" applyNumberFormat="1" applyFill="1" applyBorder="1"/>
    <xf numFmtId="0" fontId="2" fillId="2" borderId="5" xfId="0" applyFont="1" applyFill="1" applyBorder="1"/>
    <xf numFmtId="2" fontId="0" fillId="6" borderId="28" xfId="0" applyNumberFormat="1" applyFill="1" applyBorder="1"/>
    <xf numFmtId="2" fontId="0" fillId="6" borderId="6" xfId="0" applyNumberFormat="1" applyFill="1" applyBorder="1"/>
    <xf numFmtId="2" fontId="0" fillId="0" borderId="28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6" xfId="0" applyNumberFormat="1" applyBorder="1"/>
    <xf numFmtId="2" fontId="0" fillId="7" borderId="6" xfId="0" applyNumberFormat="1" applyFill="1" applyBorder="1"/>
    <xf numFmtId="2" fontId="0" fillId="6" borderId="8" xfId="0" applyNumberFormat="1" applyFill="1" applyBorder="1"/>
    <xf numFmtId="2" fontId="0" fillId="6" borderId="21" xfId="0" applyNumberFormat="1" applyFill="1" applyBorder="1"/>
    <xf numFmtId="2" fontId="0" fillId="6" borderId="0" xfId="0" applyNumberFormat="1" applyFill="1"/>
    <xf numFmtId="2" fontId="0" fillId="6" borderId="4" xfId="0" applyNumberFormat="1" applyFill="1" applyBorder="1"/>
    <xf numFmtId="168" fontId="0" fillId="0" borderId="0" xfId="0" applyNumberFormat="1"/>
    <xf numFmtId="2" fontId="0" fillId="0" borderId="0" xfId="0" applyNumberFormat="1"/>
    <xf numFmtId="0" fontId="3" fillId="0" borderId="0" xfId="0" applyFont="1"/>
    <xf numFmtId="168" fontId="3" fillId="0" borderId="0" xfId="0" applyNumberFormat="1" applyFont="1"/>
    <xf numFmtId="0" fontId="0" fillId="0" borderId="1" xfId="0" applyBorder="1"/>
    <xf numFmtId="168" fontId="0" fillId="0" borderId="2" xfId="0" applyNumberFormat="1" applyBorder="1"/>
    <xf numFmtId="0" fontId="0" fillId="0" borderId="2" xfId="0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1" xfId="0" applyNumberFormat="1" applyBorder="1"/>
    <xf numFmtId="2" fontId="0" fillId="0" borderId="25" xfId="0" applyNumberFormat="1" applyBorder="1"/>
    <xf numFmtId="2" fontId="0" fillId="0" borderId="30" xfId="0" applyNumberFormat="1" applyBorder="1"/>
    <xf numFmtId="2" fontId="0" fillId="0" borderId="2" xfId="0" applyNumberFormat="1" applyBorder="1"/>
    <xf numFmtId="0" fontId="0" fillId="0" borderId="5" xfId="0" applyBorder="1"/>
    <xf numFmtId="168" fontId="0" fillId="0" borderId="6" xfId="0" applyNumberFormat="1" applyBorder="1"/>
    <xf numFmtId="0" fontId="0" fillId="0" borderId="6" xfId="0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6" borderId="25" xfId="0" applyNumberFormat="1" applyFill="1" applyBorder="1"/>
    <xf numFmtId="2" fontId="0" fillId="0" borderId="26" xfId="0" applyNumberFormat="1" applyBorder="1"/>
    <xf numFmtId="2" fontId="0" fillId="0" borderId="29" xfId="0" applyNumberFormat="1" applyBorder="1"/>
    <xf numFmtId="2" fontId="0" fillId="0" borderId="10" xfId="0" applyNumberFormat="1" applyBorder="1"/>
    <xf numFmtId="2" fontId="0" fillId="8" borderId="6" xfId="0" applyNumberFormat="1" applyFill="1" applyBorder="1"/>
    <xf numFmtId="2" fontId="0" fillId="0" borderId="27" xfId="0" applyNumberFormat="1" applyBorder="1"/>
    <xf numFmtId="2" fontId="0" fillId="8" borderId="5" xfId="0" applyNumberFormat="1" applyFill="1" applyBorder="1"/>
    <xf numFmtId="2" fontId="0" fillId="0" borderId="5" xfId="0" applyNumberFormat="1" applyBorder="1"/>
    <xf numFmtId="2" fontId="0" fillId="6" borderId="11" xfId="0" applyNumberFormat="1" applyFill="1" applyBorder="1"/>
    <xf numFmtId="0" fontId="4" fillId="0" borderId="5" xfId="0" applyFont="1" applyBorder="1"/>
    <xf numFmtId="0" fontId="1" fillId="0" borderId="0" xfId="0" applyFont="1"/>
    <xf numFmtId="2" fontId="0" fillId="3" borderId="6" xfId="0" applyNumberFormat="1" applyFill="1" applyBorder="1"/>
    <xf numFmtId="2" fontId="0" fillId="3" borderId="12" xfId="0" applyNumberFormat="1" applyFill="1" applyBorder="1"/>
    <xf numFmtId="0" fontId="0" fillId="0" borderId="14" xfId="0" applyBorder="1"/>
    <xf numFmtId="168" fontId="0" fillId="0" borderId="21" xfId="0" applyNumberFormat="1" applyBorder="1"/>
    <xf numFmtId="2" fontId="0" fillId="0" borderId="22" xfId="0" applyNumberFormat="1" applyBorder="1"/>
    <xf numFmtId="2" fontId="0" fillId="0" borderId="23" xfId="0" applyNumberFormat="1" applyBorder="1"/>
    <xf numFmtId="2" fontId="0" fillId="8" borderId="14" xfId="0" applyNumberFormat="1" applyFill="1" applyBorder="1"/>
    <xf numFmtId="2" fontId="0" fillId="6" borderId="19" xfId="0" applyNumberFormat="1" applyFill="1" applyBorder="1"/>
    <xf numFmtId="2" fontId="0" fillId="0" borderId="19" xfId="0" applyNumberFormat="1" applyBorder="1"/>
    <xf numFmtId="2" fontId="0" fillId="0" borderId="21" xfId="0" applyNumberFormat="1" applyBorder="1"/>
    <xf numFmtId="2" fontId="0" fillId="0" borderId="14" xfId="0" applyNumberFormat="1" applyBorder="1"/>
    <xf numFmtId="2" fontId="0" fillId="0" borderId="31" xfId="0" applyNumberFormat="1" applyBorder="1"/>
    <xf numFmtId="2" fontId="0" fillId="0" borderId="32" xfId="0" applyNumberFormat="1" applyBorder="1"/>
    <xf numFmtId="0" fontId="5" fillId="0" borderId="1" xfId="0" applyFont="1" applyBorder="1"/>
    <xf numFmtId="2" fontId="0" fillId="0" borderId="34" xfId="0" applyNumberFormat="1" applyBorder="1"/>
    <xf numFmtId="2" fontId="0" fillId="8" borderId="1" xfId="0" applyNumberFormat="1" applyFill="1" applyBorder="1"/>
    <xf numFmtId="2" fontId="0" fillId="8" borderId="9" xfId="0" applyNumberFormat="1" applyFill="1" applyBorder="1"/>
    <xf numFmtId="2" fontId="0" fillId="0" borderId="33" xfId="0" applyNumberFormat="1" applyBorder="1"/>
    <xf numFmtId="2" fontId="0" fillId="9" borderId="6" xfId="0" applyNumberFormat="1" applyFill="1" applyBorder="1"/>
    <xf numFmtId="2" fontId="0" fillId="3" borderId="28" xfId="0" applyNumberFormat="1" applyFill="1" applyBorder="1"/>
    <xf numFmtId="168" fontId="0" fillId="7" borderId="6" xfId="0" applyNumberFormat="1" applyFill="1" applyBorder="1"/>
    <xf numFmtId="0" fontId="0" fillId="7" borderId="5" xfId="0" applyFill="1" applyBorder="1"/>
    <xf numFmtId="2" fontId="0" fillId="7" borderId="11" xfId="0" applyNumberFormat="1" applyFill="1" applyBorder="1"/>
    <xf numFmtId="2" fontId="0" fillId="7" borderId="12" xfId="0" applyNumberFormat="1" applyFill="1" applyBorder="1"/>
    <xf numFmtId="168" fontId="0" fillId="6" borderId="6" xfId="0" applyNumberFormat="1" applyFill="1" applyBorder="1"/>
    <xf numFmtId="0" fontId="0" fillId="6" borderId="5" xfId="0" applyFill="1" applyBorder="1"/>
    <xf numFmtId="2" fontId="0" fillId="6" borderId="33" xfId="0" applyNumberFormat="1" applyFill="1" applyBorder="1"/>
    <xf numFmtId="2" fontId="0" fillId="10" borderId="5" xfId="0" applyNumberFormat="1" applyFill="1" applyBorder="1"/>
    <xf numFmtId="168" fontId="0" fillId="0" borderId="0" xfId="0" applyNumberFormat="1" applyAlignment="1">
      <alignment horizontal="center"/>
    </xf>
    <xf numFmtId="2" fontId="6" fillId="0" borderId="0" xfId="0" applyNumberFormat="1" applyFont="1"/>
    <xf numFmtId="2" fontId="0" fillId="11" borderId="7" xfId="0" applyNumberFormat="1" applyFill="1" applyBorder="1"/>
    <xf numFmtId="2" fontId="0" fillId="11" borderId="8" xfId="0" applyNumberFormat="1" applyFill="1" applyBorder="1"/>
    <xf numFmtId="2" fontId="6" fillId="11" borderId="9" xfId="0" applyNumberFormat="1" applyFont="1" applyFill="1" applyBorder="1"/>
    <xf numFmtId="2" fontId="0" fillId="11" borderId="25" xfId="0" applyNumberFormat="1" applyFill="1" applyBorder="1"/>
    <xf numFmtId="2" fontId="0" fillId="11" borderId="26" xfId="0" applyNumberFormat="1" applyFill="1" applyBorder="1"/>
    <xf numFmtId="2" fontId="0" fillId="9" borderId="7" xfId="0" applyNumberFormat="1" applyFill="1" applyBorder="1"/>
    <xf numFmtId="2" fontId="0" fillId="9" borderId="8" xfId="0" applyNumberFormat="1" applyFill="1" applyBorder="1"/>
    <xf numFmtId="2" fontId="6" fillId="9" borderId="9" xfId="0" applyNumberFormat="1" applyFont="1" applyFill="1" applyBorder="1"/>
    <xf numFmtId="2" fontId="0" fillId="9" borderId="29" xfId="0" applyNumberFormat="1" applyFill="1" applyBorder="1"/>
    <xf numFmtId="2" fontId="0" fillId="9" borderId="10" xfId="0" applyNumberFormat="1" applyFill="1" applyBorder="1"/>
    <xf numFmtId="2" fontId="0" fillId="9" borderId="10" xfId="0" applyNumberFormat="1" applyFill="1" applyBorder="1" applyAlignment="1">
      <alignment wrapText="1"/>
    </xf>
    <xf numFmtId="2" fontId="0" fillId="9" borderId="32" xfId="0" applyNumberFormat="1" applyFill="1" applyBorder="1" applyAlignment="1">
      <alignment wrapText="1"/>
    </xf>
    <xf numFmtId="2" fontId="0" fillId="9" borderId="9" xfId="0" applyNumberFormat="1" applyFill="1" applyBorder="1"/>
    <xf numFmtId="168" fontId="0" fillId="0" borderId="35" xfId="0" applyNumberFormat="1" applyBorder="1" applyAlignment="1">
      <alignment horizontal="center"/>
    </xf>
    <xf numFmtId="2" fontId="0" fillId="11" borderId="11" xfId="0" applyNumberFormat="1" applyFill="1" applyBorder="1"/>
    <xf numFmtId="2" fontId="0" fillId="11" borderId="12" xfId="0" applyNumberFormat="1" applyFill="1" applyBorder="1"/>
    <xf numFmtId="2" fontId="6" fillId="11" borderId="6" xfId="0" applyNumberFormat="1" applyFont="1" applyFill="1" applyBorder="1"/>
    <xf numFmtId="2" fontId="0" fillId="11" borderId="27" xfId="0" applyNumberFormat="1" applyFill="1" applyBorder="1"/>
    <xf numFmtId="2" fontId="0" fillId="11" borderId="3" xfId="0" applyNumberFormat="1" applyFill="1" applyBorder="1"/>
    <xf numFmtId="2" fontId="0" fillId="11" borderId="4" xfId="0" applyNumberFormat="1" applyFill="1" applyBorder="1"/>
    <xf numFmtId="2" fontId="6" fillId="9" borderId="5" xfId="0" applyNumberFormat="1" applyFont="1" applyFill="1" applyBorder="1"/>
    <xf numFmtId="2" fontId="0" fillId="9" borderId="33" xfId="0" applyNumberFormat="1" applyFill="1" applyBorder="1"/>
    <xf numFmtId="2" fontId="0" fillId="9" borderId="5" xfId="0" applyNumberFormat="1" applyFill="1" applyBorder="1"/>
    <xf numFmtId="168" fontId="0" fillId="0" borderId="36" xfId="0" applyNumberFormat="1" applyBorder="1" applyAlignment="1">
      <alignment horizontal="center"/>
    </xf>
    <xf numFmtId="2" fontId="0" fillId="11" borderId="28" xfId="0" applyNumberFormat="1" applyFill="1" applyBorder="1"/>
    <xf numFmtId="168" fontId="0" fillId="2" borderId="6" xfId="0" applyNumberFormat="1" applyFill="1" applyBorder="1"/>
    <xf numFmtId="168" fontId="0" fillId="2" borderId="36" xfId="0" applyNumberFormat="1" applyFill="1" applyBorder="1" applyAlignment="1">
      <alignment horizontal="center"/>
    </xf>
    <xf numFmtId="0" fontId="0" fillId="0" borderId="37" xfId="0" applyBorder="1"/>
    <xf numFmtId="168" fontId="0" fillId="0" borderId="38" xfId="0" applyNumberFormat="1" applyBorder="1"/>
    <xf numFmtId="168" fontId="0" fillId="0" borderId="39" xfId="0" applyNumberFormat="1" applyBorder="1" applyAlignment="1">
      <alignment horizontal="center"/>
    </xf>
    <xf numFmtId="2" fontId="0" fillId="11" borderId="40" xfId="0" applyNumberFormat="1" applyFill="1" applyBorder="1"/>
    <xf numFmtId="2" fontId="0" fillId="11" borderId="41" xfId="0" applyNumberFormat="1" applyFill="1" applyBorder="1"/>
    <xf numFmtId="2" fontId="6" fillId="11" borderId="38" xfId="0" applyNumberFormat="1" applyFont="1" applyFill="1" applyBorder="1"/>
    <xf numFmtId="2" fontId="0" fillId="11" borderId="42" xfId="0" applyNumberFormat="1" applyFill="1" applyBorder="1"/>
    <xf numFmtId="2" fontId="0" fillId="9" borderId="38" xfId="0" applyNumberFormat="1" applyFill="1" applyBorder="1"/>
    <xf numFmtId="2" fontId="6" fillId="9" borderId="37" xfId="0" applyNumberFormat="1" applyFont="1" applyFill="1" applyBorder="1"/>
    <xf numFmtId="2" fontId="0" fillId="9" borderId="43" xfId="0" applyNumberFormat="1" applyFill="1" applyBorder="1"/>
    <xf numFmtId="2" fontId="0" fillId="9" borderId="37" xfId="0" applyNumberFormat="1" applyFill="1" applyBorder="1"/>
    <xf numFmtId="0" fontId="6" fillId="0" borderId="14" xfId="0" applyFont="1" applyBorder="1"/>
    <xf numFmtId="168" fontId="6" fillId="0" borderId="21" xfId="0" applyNumberFormat="1" applyFont="1" applyBorder="1"/>
    <xf numFmtId="168" fontId="6" fillId="0" borderId="20" xfId="0" applyNumberFormat="1" applyFont="1" applyBorder="1" applyAlignment="1">
      <alignment horizontal="center"/>
    </xf>
    <xf numFmtId="2" fontId="6" fillId="11" borderId="22" xfId="0" applyNumberFormat="1" applyFont="1" applyFill="1" applyBorder="1"/>
    <xf numFmtId="2" fontId="6" fillId="11" borderId="23" xfId="0" applyNumberFormat="1" applyFont="1" applyFill="1" applyBorder="1"/>
    <xf numFmtId="2" fontId="6" fillId="11" borderId="14" xfId="0" applyNumberFormat="1" applyFont="1" applyFill="1" applyBorder="1"/>
    <xf numFmtId="2" fontId="6" fillId="11" borderId="19" xfId="0" applyNumberFormat="1" applyFont="1" applyFill="1" applyBorder="1"/>
    <xf numFmtId="2" fontId="6" fillId="9" borderId="21" xfId="0" applyNumberFormat="1" applyFont="1" applyFill="1" applyBorder="1"/>
    <xf numFmtId="2" fontId="6" fillId="9" borderId="14" xfId="0" applyNumberFormat="1" applyFont="1" applyFill="1" applyBorder="1"/>
    <xf numFmtId="2" fontId="6" fillId="9" borderId="23" xfId="0" applyNumberFormat="1" applyFont="1" applyFill="1" applyBorder="1"/>
    <xf numFmtId="0" fontId="6" fillId="0" borderId="0" xfId="0" applyFont="1"/>
    <xf numFmtId="164" fontId="0" fillId="2" borderId="0" xfId="0" applyNumberFormat="1" applyFill="1" applyAlignment="1">
      <alignment horizontal="center"/>
    </xf>
    <xf numFmtId="2" fontId="6" fillId="2" borderId="0" xfId="0" applyNumberFormat="1" applyFont="1" applyFill="1"/>
    <xf numFmtId="164" fontId="6" fillId="4" borderId="19" xfId="0" applyNumberFormat="1" applyFont="1" applyFill="1" applyBorder="1"/>
    <xf numFmtId="164" fontId="6" fillId="4" borderId="20" xfId="0" applyNumberFormat="1" applyFont="1" applyFill="1" applyBorder="1" applyAlignment="1">
      <alignment horizontal="center"/>
    </xf>
    <xf numFmtId="0" fontId="6" fillId="4" borderId="20" xfId="0" applyFont="1" applyFill="1" applyBorder="1"/>
    <xf numFmtId="2" fontId="6" fillId="4" borderId="14" xfId="0" applyNumberFormat="1" applyFont="1" applyFill="1" applyBorder="1"/>
    <xf numFmtId="2" fontId="0" fillId="2" borderId="35" xfId="0" applyNumberFormat="1" applyFill="1" applyBorder="1"/>
    <xf numFmtId="0" fontId="0" fillId="2" borderId="0" xfId="0" applyFill="1" applyAlignment="1">
      <alignment horizontal="center"/>
    </xf>
    <xf numFmtId="168" fontId="0" fillId="2" borderId="38" xfId="0" applyNumberFormat="1" applyFill="1" applyBorder="1"/>
    <xf numFmtId="168" fontId="0" fillId="2" borderId="39" xfId="0" applyNumberFormat="1" applyFill="1" applyBorder="1" applyAlignment="1">
      <alignment horizontal="center"/>
    </xf>
    <xf numFmtId="0" fontId="0" fillId="2" borderId="37" xfId="0" applyFill="1" applyBorder="1"/>
    <xf numFmtId="0" fontId="0" fillId="0" borderId="0" xfId="0" applyAlignment="1">
      <alignment horizontal="center"/>
    </xf>
    <xf numFmtId="168" fontId="0" fillId="0" borderId="11" xfId="0" applyNumberFormat="1" applyBorder="1"/>
    <xf numFmtId="168" fontId="0" fillId="0" borderId="44" xfId="0" applyNumberFormat="1" applyBorder="1" applyAlignment="1">
      <alignment horizontal="center"/>
    </xf>
    <xf numFmtId="0" fontId="5" fillId="0" borderId="45" xfId="0" applyFont="1" applyBorder="1"/>
    <xf numFmtId="168" fontId="0" fillId="0" borderId="46" xfId="0" applyNumberFormat="1" applyBorder="1" applyAlignment="1">
      <alignment horizontal="center"/>
    </xf>
    <xf numFmtId="0" fontId="0" fillId="0" borderId="46" xfId="0" applyBorder="1"/>
    <xf numFmtId="168" fontId="0" fillId="2" borderId="11" xfId="0" applyNumberFormat="1" applyFill="1" applyBorder="1"/>
    <xf numFmtId="168" fontId="0" fillId="2" borderId="46" xfId="0" applyNumberFormat="1" applyFill="1" applyBorder="1" applyAlignment="1">
      <alignment horizontal="center"/>
    </xf>
    <xf numFmtId="0" fontId="0" fillId="2" borderId="46" xfId="0" applyFill="1" applyBorder="1"/>
    <xf numFmtId="168" fontId="0" fillId="0" borderId="7" xfId="0" applyNumberFormat="1" applyBorder="1"/>
    <xf numFmtId="168" fontId="0" fillId="0" borderId="47" xfId="0" applyNumberFormat="1" applyBorder="1" applyAlignment="1">
      <alignment horizontal="center"/>
    </xf>
    <xf numFmtId="0" fontId="6" fillId="0" borderId="5" xfId="0" applyFont="1" applyBorder="1"/>
    <xf numFmtId="169" fontId="6" fillId="0" borderId="0" xfId="1" applyFont="1" applyFill="1" applyBorder="1" applyAlignment="1" applyProtection="1"/>
    <xf numFmtId="169" fontId="6" fillId="11" borderId="6" xfId="1" applyFont="1" applyFill="1" applyBorder="1" applyAlignment="1" applyProtection="1"/>
    <xf numFmtId="169" fontId="6" fillId="9" borderId="5" xfId="1" applyFont="1" applyFill="1" applyBorder="1" applyAlignment="1" applyProtection="1"/>
    <xf numFmtId="169" fontId="6" fillId="11" borderId="38" xfId="1" applyFont="1" applyFill="1" applyBorder="1" applyAlignment="1" applyProtection="1"/>
    <xf numFmtId="169" fontId="6" fillId="9" borderId="37" xfId="1" applyFont="1" applyFill="1" applyBorder="1" applyAlignment="1" applyProtection="1"/>
    <xf numFmtId="169" fontId="6" fillId="11" borderId="21" xfId="1" applyFont="1" applyFill="1" applyBorder="1" applyAlignment="1" applyProtection="1"/>
    <xf numFmtId="169" fontId="6" fillId="9" borderId="14" xfId="1" applyFont="1" applyFill="1" applyBorder="1" applyAlignment="1" applyProtection="1"/>
    <xf numFmtId="169" fontId="0" fillId="0" borderId="0" xfId="1" applyFont="1" applyFill="1" applyBorder="1" applyAlignment="1" applyProtection="1"/>
    <xf numFmtId="169" fontId="0" fillId="2" borderId="0" xfId="1" applyFont="1" applyFill="1" applyBorder="1" applyAlignment="1" applyProtection="1"/>
    <xf numFmtId="169" fontId="0" fillId="2" borderId="14" xfId="1" applyFont="1" applyFill="1" applyBorder="1" applyAlignment="1" applyProtection="1"/>
    <xf numFmtId="169" fontId="6" fillId="4" borderId="14" xfId="1" applyFont="1" applyFill="1" applyBorder="1" applyAlignment="1" applyProtection="1"/>
    <xf numFmtId="0" fontId="0" fillId="0" borderId="5" xfId="0" applyBorder="1" applyAlignment="1">
      <alignment horizontal="center"/>
    </xf>
    <xf numFmtId="169" fontId="0" fillId="11" borderId="11" xfId="1" applyFont="1" applyFill="1" applyBorder="1" applyAlignment="1" applyProtection="1"/>
    <xf numFmtId="169" fontId="0" fillId="11" borderId="12" xfId="1" applyFont="1" applyFill="1" applyBorder="1" applyAlignment="1" applyProtection="1"/>
    <xf numFmtId="169" fontId="0" fillId="11" borderId="6" xfId="1" applyFont="1" applyFill="1" applyBorder="1" applyAlignment="1" applyProtection="1"/>
    <xf numFmtId="169" fontId="0" fillId="11" borderId="27" xfId="1" applyFont="1" applyFill="1" applyBorder="1" applyAlignment="1" applyProtection="1"/>
    <xf numFmtId="169" fontId="0" fillId="11" borderId="3" xfId="1" applyFont="1" applyFill="1" applyBorder="1" applyAlignment="1" applyProtection="1"/>
    <xf numFmtId="169" fontId="0" fillId="11" borderId="4" xfId="1" applyFont="1" applyFill="1" applyBorder="1" applyAlignment="1" applyProtection="1"/>
    <xf numFmtId="169" fontId="0" fillId="9" borderId="6" xfId="1" applyFont="1" applyFill="1" applyBorder="1" applyAlignment="1" applyProtection="1"/>
    <xf numFmtId="169" fontId="0" fillId="9" borderId="5" xfId="1" applyFont="1" applyFill="1" applyBorder="1" applyAlignment="1" applyProtection="1"/>
    <xf numFmtId="169" fontId="0" fillId="9" borderId="33" xfId="1" applyFont="1" applyFill="1" applyBorder="1" applyAlignment="1" applyProtection="1"/>
    <xf numFmtId="169" fontId="0" fillId="11" borderId="28" xfId="1" applyFont="1" applyFill="1" applyBorder="1" applyAlignment="1" applyProtection="1"/>
    <xf numFmtId="170" fontId="0" fillId="0" borderId="5" xfId="1" applyNumberFormat="1" applyFont="1" applyFill="1" applyBorder="1" applyAlignment="1" applyProtection="1">
      <alignment horizontal="center"/>
    </xf>
    <xf numFmtId="170" fontId="0" fillId="0" borderId="37" xfId="1" applyNumberFormat="1" applyFont="1" applyFill="1" applyBorder="1" applyAlignment="1" applyProtection="1">
      <alignment horizontal="center"/>
    </xf>
    <xf numFmtId="169" fontId="0" fillId="11" borderId="40" xfId="1" applyFont="1" applyFill="1" applyBorder="1" applyAlignment="1" applyProtection="1"/>
    <xf numFmtId="169" fontId="0" fillId="11" borderId="41" xfId="1" applyFont="1" applyFill="1" applyBorder="1" applyAlignment="1" applyProtection="1"/>
    <xf numFmtId="169" fontId="0" fillId="11" borderId="38" xfId="1" applyFont="1" applyFill="1" applyBorder="1" applyAlignment="1" applyProtection="1"/>
    <xf numFmtId="169" fontId="0" fillId="11" borderId="42" xfId="1" applyFont="1" applyFill="1" applyBorder="1" applyAlignment="1" applyProtection="1"/>
    <xf numFmtId="169" fontId="0" fillId="9" borderId="38" xfId="1" applyFont="1" applyFill="1" applyBorder="1" applyAlignment="1" applyProtection="1"/>
    <xf numFmtId="169" fontId="0" fillId="9" borderId="37" xfId="1" applyFont="1" applyFill="1" applyBorder="1" applyAlignment="1" applyProtection="1"/>
    <xf numFmtId="169" fontId="0" fillId="9" borderId="43" xfId="1" applyFont="1" applyFill="1" applyBorder="1" applyAlignment="1" applyProtection="1"/>
    <xf numFmtId="0" fontId="6" fillId="0" borderId="19" xfId="0" applyFont="1" applyBorder="1"/>
    <xf numFmtId="170" fontId="0" fillId="0" borderId="14" xfId="1" applyNumberFormat="1" applyFont="1" applyFill="1" applyBorder="1" applyAlignment="1" applyProtection="1">
      <alignment horizontal="center"/>
    </xf>
    <xf numFmtId="169" fontId="6" fillId="11" borderId="22" xfId="1" applyFont="1" applyFill="1" applyBorder="1" applyAlignment="1" applyProtection="1"/>
    <xf numFmtId="169" fontId="6" fillId="11" borderId="23" xfId="1" applyFont="1" applyFill="1" applyBorder="1" applyAlignment="1" applyProtection="1"/>
    <xf numFmtId="169" fontId="6" fillId="11" borderId="14" xfId="1" applyFont="1" applyFill="1" applyBorder="1" applyAlignment="1" applyProtection="1"/>
    <xf numFmtId="169" fontId="6" fillId="11" borderId="19" xfId="1" applyFont="1" applyFill="1" applyBorder="1" applyAlignment="1" applyProtection="1"/>
    <xf numFmtId="169" fontId="6" fillId="9" borderId="21" xfId="1" applyFont="1" applyFill="1" applyBorder="1" applyAlignment="1" applyProtection="1"/>
    <xf numFmtId="169" fontId="6" fillId="9" borderId="23" xfId="1" applyFont="1" applyFill="1" applyBorder="1" applyAlignment="1" applyProtection="1"/>
    <xf numFmtId="169" fontId="6" fillId="9" borderId="48" xfId="1" applyFont="1" applyFill="1" applyBorder="1" applyAlignment="1" applyProtection="1"/>
    <xf numFmtId="169" fontId="6" fillId="2" borderId="0" xfId="1" applyFont="1" applyFill="1" applyBorder="1" applyAlignment="1" applyProtection="1"/>
    <xf numFmtId="164" fontId="6" fillId="4" borderId="0" xfId="0" applyNumberFormat="1" applyFont="1" applyFill="1"/>
    <xf numFmtId="164" fontId="6" fillId="4" borderId="20" xfId="0" applyNumberFormat="1" applyFont="1" applyFill="1" applyBorder="1"/>
    <xf numFmtId="169" fontId="0" fillId="2" borderId="35" xfId="1" applyFont="1" applyFill="1" applyBorder="1" applyAlignment="1" applyProtection="1"/>
    <xf numFmtId="165" fontId="0" fillId="2" borderId="38" xfId="0" applyNumberFormat="1" applyFill="1" applyBorder="1"/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42" xfId="0" applyNumberFormat="1" applyFill="1" applyBorder="1"/>
    <xf numFmtId="2" fontId="0" fillId="2" borderId="38" xfId="0" applyNumberFormat="1" applyFill="1" applyBorder="1"/>
    <xf numFmtId="2" fontId="0" fillId="3" borderId="29" xfId="0" applyNumberFormat="1" applyFill="1" applyBorder="1"/>
    <xf numFmtId="2" fontId="0" fillId="11" borderId="14" xfId="0" applyNumberFormat="1" applyFill="1" applyBorder="1"/>
    <xf numFmtId="2" fontId="0" fillId="9" borderId="7" xfId="0" applyNumberFormat="1" applyFill="1" applyBorder="1" applyAlignment="1">
      <alignment wrapText="1"/>
    </xf>
    <xf numFmtId="0" fontId="0" fillId="0" borderId="37" xfId="0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0" fontId="0" fillId="0" borderId="49" xfId="0" applyBorder="1"/>
    <xf numFmtId="169" fontId="0" fillId="11" borderId="43" xfId="1" applyFont="1" applyFill="1" applyBorder="1" applyAlignment="1" applyProtection="1"/>
    <xf numFmtId="169" fontId="0" fillId="9" borderId="40" xfId="1" applyFont="1" applyFill="1" applyBorder="1" applyAlignment="1" applyProtection="1"/>
    <xf numFmtId="0" fontId="0" fillId="0" borderId="36" xfId="0" applyBorder="1"/>
    <xf numFmtId="169" fontId="0" fillId="11" borderId="33" xfId="1" applyFont="1" applyFill="1" applyBorder="1" applyAlignment="1" applyProtection="1"/>
    <xf numFmtId="169" fontId="0" fillId="9" borderId="11" xfId="1" applyFont="1" applyFill="1" applyBorder="1" applyAlignment="1" applyProtection="1"/>
    <xf numFmtId="168" fontId="0" fillId="0" borderId="41" xfId="0" applyNumberFormat="1" applyBorder="1" applyAlignment="1">
      <alignment horizontal="center"/>
    </xf>
    <xf numFmtId="168" fontId="6" fillId="0" borderId="14" xfId="0" applyNumberFormat="1" applyFont="1" applyBorder="1"/>
    <xf numFmtId="168" fontId="6" fillId="0" borderId="14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168" fontId="0" fillId="0" borderId="6" xfId="0" applyNumberFormat="1" applyBorder="1" applyAlignment="1">
      <alignment horizontal="center"/>
    </xf>
    <xf numFmtId="0" fontId="6" fillId="0" borderId="6" xfId="0" applyFont="1" applyBorder="1"/>
    <xf numFmtId="169" fontId="0" fillId="0" borderId="6" xfId="1" applyFont="1" applyFill="1" applyBorder="1" applyAlignment="1" applyProtection="1"/>
    <xf numFmtId="168" fontId="11" fillId="13" borderId="36" xfId="3" applyNumberFormat="1" applyBorder="1" applyAlignment="1">
      <alignment horizontal="center"/>
    </xf>
    <xf numFmtId="169" fontId="9" fillId="14" borderId="6" xfId="4" applyNumberFormat="1" applyBorder="1" applyAlignment="1" applyProtection="1"/>
    <xf numFmtId="168" fontId="10" fillId="12" borderId="6" xfId="2" applyNumberFormat="1" applyBorder="1"/>
    <xf numFmtId="168" fontId="0" fillId="2" borderId="6" xfId="0" applyNumberFormat="1" applyFill="1" applyBorder="1" applyAlignment="1">
      <alignment horizontal="right"/>
    </xf>
    <xf numFmtId="169" fontId="0" fillId="11" borderId="50" xfId="1" applyFont="1" applyFill="1" applyBorder="1" applyAlignment="1" applyProtection="1"/>
    <xf numFmtId="169" fontId="0" fillId="11" borderId="51" xfId="1" applyFont="1" applyFill="1" applyBorder="1" applyAlignment="1" applyProtection="1"/>
    <xf numFmtId="169" fontId="0" fillId="15" borderId="6" xfId="1" applyFont="1" applyFill="1" applyBorder="1" applyAlignment="1" applyProtection="1"/>
    <xf numFmtId="171" fontId="0" fillId="0" borderId="6" xfId="0" applyNumberFormat="1" applyBorder="1"/>
    <xf numFmtId="171" fontId="0" fillId="2" borderId="6" xfId="0" applyNumberFormat="1" applyFill="1" applyBorder="1"/>
    <xf numFmtId="171" fontId="0" fillId="2" borderId="6" xfId="0" applyNumberFormat="1" applyFill="1" applyBorder="1" applyAlignment="1">
      <alignment horizontal="right"/>
    </xf>
    <xf numFmtId="171" fontId="10" fillId="12" borderId="6" xfId="2" applyNumberFormat="1" applyBorder="1"/>
    <xf numFmtId="171" fontId="0" fillId="0" borderId="38" xfId="0" applyNumberFormat="1" applyBorder="1"/>
    <xf numFmtId="171" fontId="0" fillId="0" borderId="0" xfId="0" applyNumberFormat="1"/>
    <xf numFmtId="4" fontId="6" fillId="11" borderId="9" xfId="0" applyNumberFormat="1" applyFont="1" applyFill="1" applyBorder="1"/>
    <xf numFmtId="4" fontId="0" fillId="11" borderId="6" xfId="1" applyNumberFormat="1" applyFont="1" applyFill="1" applyBorder="1" applyAlignment="1" applyProtection="1"/>
    <xf numFmtId="4" fontId="0" fillId="0" borderId="0" xfId="0" applyNumberFormat="1"/>
    <xf numFmtId="168" fontId="11" fillId="16" borderId="36" xfId="3" applyNumberFormat="1" applyFill="1" applyBorder="1" applyAlignment="1">
      <alignment horizontal="center"/>
    </xf>
    <xf numFmtId="168" fontId="0" fillId="16" borderId="36" xfId="0" applyNumberFormat="1" applyFill="1" applyBorder="1" applyAlignment="1">
      <alignment horizontal="center"/>
    </xf>
    <xf numFmtId="14" fontId="0" fillId="0" borderId="0" xfId="0" applyNumberFormat="1"/>
    <xf numFmtId="0" fontId="0" fillId="17" borderId="0" xfId="0" applyFill="1"/>
    <xf numFmtId="0" fontId="7" fillId="0" borderId="14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68" fontId="0" fillId="0" borderId="4" xfId="0" applyNumberFormat="1" applyBorder="1" applyAlignment="1">
      <alignment horizontal="center" wrapText="1"/>
    </xf>
    <xf numFmtId="0" fontId="0" fillId="0" borderId="14" xfId="0" applyBorder="1" applyAlignment="1">
      <alignment horizontal="center"/>
    </xf>
    <xf numFmtId="2" fontId="0" fillId="11" borderId="13" xfId="0" applyNumberFormat="1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2" fontId="6" fillId="11" borderId="13" xfId="0" applyNumberFormat="1" applyFont="1" applyFill="1" applyBorder="1" applyAlignment="1">
      <alignment horizontal="center"/>
    </xf>
    <xf numFmtId="2" fontId="6" fillId="9" borderId="1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7" xfId="0" applyBorder="1" applyAlignment="1">
      <alignment horizontal="center"/>
    </xf>
    <xf numFmtId="168" fontId="0" fillId="0" borderId="56" xfId="0" applyNumberFormat="1" applyBorder="1" applyAlignment="1">
      <alignment horizontal="center"/>
    </xf>
    <xf numFmtId="168" fontId="0" fillId="0" borderId="50" xfId="0" applyNumberFormat="1" applyBorder="1" applyAlignment="1">
      <alignment horizontal="center"/>
    </xf>
    <xf numFmtId="168" fontId="0" fillId="0" borderId="55" xfId="0" applyNumberFormat="1" applyBorder="1" applyAlignment="1">
      <alignment horizontal="center" wrapText="1"/>
    </xf>
    <xf numFmtId="168" fontId="0" fillId="0" borderId="51" xfId="0" applyNumberFormat="1" applyBorder="1" applyAlignment="1">
      <alignment horizontal="center" wrapText="1"/>
    </xf>
    <xf numFmtId="0" fontId="0" fillId="0" borderId="54" xfId="0" applyBorder="1" applyAlignment="1">
      <alignment horizontal="center"/>
    </xf>
    <xf numFmtId="2" fontId="6" fillId="11" borderId="34" xfId="0" applyNumberFormat="1" applyFont="1" applyFill="1" applyBorder="1" applyAlignment="1">
      <alignment horizontal="center"/>
    </xf>
    <xf numFmtId="2" fontId="6" fillId="11" borderId="53" xfId="0" applyNumberFormat="1" applyFont="1" applyFill="1" applyBorder="1" applyAlignment="1">
      <alignment horizontal="center"/>
    </xf>
    <xf numFmtId="2" fontId="6" fillId="11" borderId="16" xfId="0" applyNumberFormat="1" applyFont="1" applyFill="1" applyBorder="1" applyAlignment="1">
      <alignment horizontal="center"/>
    </xf>
    <xf numFmtId="2" fontId="6" fillId="9" borderId="25" xfId="0" applyNumberFormat="1" applyFont="1" applyFill="1" applyBorder="1" applyAlignment="1">
      <alignment horizontal="center"/>
    </xf>
    <xf numFmtId="2" fontId="6" fillId="9" borderId="52" xfId="0" applyNumberFormat="1" applyFont="1" applyFill="1" applyBorder="1" applyAlignment="1">
      <alignment horizontal="center"/>
    </xf>
    <xf numFmtId="2" fontId="6" fillId="9" borderId="45" xfId="0" applyNumberFormat="1" applyFont="1" applyFill="1" applyBorder="1" applyAlignment="1">
      <alignment horizontal="center"/>
    </xf>
    <xf numFmtId="171" fontId="0" fillId="0" borderId="3" xfId="0" applyNumberForma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</cellXfs>
  <cellStyles count="5">
    <cellStyle name="Čárka" xfId="1" builtinId="3"/>
    <cellStyle name="Normální" xfId="0" builtinId="0"/>
    <cellStyle name="Správně" xfId="2" builtinId="26"/>
    <cellStyle name="Špatně" xfId="3" builtinId="27"/>
    <cellStyle name="Zvýraznění 6" xfId="4" builtinId="49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7"/>
  <sheetViews>
    <sheetView zoomScale="55" zoomScaleNormal="55" workbookViewId="0">
      <pane xSplit="3" ySplit="3" topLeftCell="V4" activePane="bottomRight" state="frozen"/>
      <selection pane="topRight" activeCell="V1" sqref="V1"/>
      <selection pane="bottomLeft" activeCell="A4" sqref="A4"/>
      <selection pane="bottomRight" activeCell="F5" sqref="F5"/>
    </sheetView>
  </sheetViews>
  <sheetFormatPr defaultColWidth="9" defaultRowHeight="14.25" x14ac:dyDescent="0.2"/>
  <cols>
    <col min="1" max="1" width="4.875" style="1" customWidth="1"/>
    <col min="2" max="2" width="10.625" style="1" customWidth="1"/>
    <col min="3" max="3" width="25.375" style="1" customWidth="1"/>
    <col min="4" max="6" width="9" style="2"/>
    <col min="7" max="7" width="9.125" style="2" customWidth="1"/>
    <col min="8" max="8" width="9" style="2"/>
    <col min="9" max="9" width="10.375" style="2" customWidth="1"/>
    <col min="10" max="16" width="9" style="2"/>
    <col min="17" max="16384" width="9" style="1"/>
  </cols>
  <sheetData>
    <row r="1" spans="1:17" x14ac:dyDescent="0.2">
      <c r="A1" s="1" t="s">
        <v>0</v>
      </c>
    </row>
    <row r="2" spans="1:17" x14ac:dyDescent="0.2">
      <c r="A2" s="3"/>
      <c r="B2" s="4"/>
      <c r="C2" s="4"/>
      <c r="D2" s="5" t="s">
        <v>1</v>
      </c>
      <c r="E2" s="6" t="s">
        <v>1</v>
      </c>
      <c r="F2" s="7" t="s">
        <v>2</v>
      </c>
      <c r="G2" s="5"/>
      <c r="H2" s="6"/>
      <c r="I2" s="5" t="s">
        <v>3</v>
      </c>
      <c r="J2" s="6"/>
      <c r="K2" s="7"/>
      <c r="L2" s="5"/>
      <c r="M2" s="8"/>
      <c r="N2" s="8"/>
      <c r="O2" s="8" t="s">
        <v>4</v>
      </c>
      <c r="P2" s="8"/>
      <c r="Q2" s="9"/>
    </row>
    <row r="3" spans="1:17" x14ac:dyDescent="0.2">
      <c r="A3" s="10" t="s">
        <v>5</v>
      </c>
      <c r="B3" s="11" t="s">
        <v>6</v>
      </c>
      <c r="C3" s="11" t="s">
        <v>7</v>
      </c>
      <c r="D3" s="12" t="s">
        <v>8</v>
      </c>
      <c r="E3" s="13" t="s">
        <v>9</v>
      </c>
      <c r="F3" s="14" t="s">
        <v>10</v>
      </c>
      <c r="G3" s="12" t="s">
        <v>11</v>
      </c>
      <c r="H3" s="13" t="s">
        <v>12</v>
      </c>
      <c r="I3" s="12" t="s">
        <v>13</v>
      </c>
      <c r="J3" s="13" t="s">
        <v>14</v>
      </c>
      <c r="K3" s="14" t="s">
        <v>10</v>
      </c>
      <c r="L3" s="12" t="s">
        <v>15</v>
      </c>
      <c r="M3" s="15" t="s">
        <v>16</v>
      </c>
      <c r="N3" s="15" t="s">
        <v>17</v>
      </c>
      <c r="O3" s="15" t="s">
        <v>18</v>
      </c>
      <c r="P3" s="15" t="s">
        <v>19</v>
      </c>
      <c r="Q3" s="16"/>
    </row>
    <row r="4" spans="1:17" x14ac:dyDescent="0.2">
      <c r="A4" s="10">
        <v>1</v>
      </c>
      <c r="B4" s="17">
        <v>36769</v>
      </c>
      <c r="C4" s="3" t="s">
        <v>20</v>
      </c>
      <c r="D4" s="18"/>
      <c r="E4" s="19"/>
      <c r="F4" s="20">
        <v>521.66</v>
      </c>
      <c r="G4" s="5"/>
      <c r="H4" s="6"/>
      <c r="I4" s="20"/>
      <c r="J4" s="20"/>
      <c r="K4" s="21">
        <v>0</v>
      </c>
      <c r="L4" s="20"/>
      <c r="M4" s="20"/>
      <c r="N4" s="20"/>
      <c r="O4" s="20"/>
      <c r="P4" s="20"/>
      <c r="Q4" s="22"/>
    </row>
    <row r="5" spans="1:17" x14ac:dyDescent="0.2">
      <c r="A5" s="10">
        <v>2</v>
      </c>
      <c r="B5" s="17">
        <v>36780</v>
      </c>
      <c r="C5" s="10" t="s">
        <v>21</v>
      </c>
      <c r="D5" s="18">
        <v>500</v>
      </c>
      <c r="E5" s="19"/>
      <c r="F5" s="20">
        <f t="shared" ref="F5:F148" si="0">SUM(F4+D5-E5)</f>
        <v>1021.66</v>
      </c>
      <c r="G5" s="18"/>
      <c r="H5" s="19"/>
      <c r="I5" s="20"/>
      <c r="J5" s="20"/>
      <c r="K5" s="21">
        <f t="shared" ref="K5:K39" si="1">SUM(K4+I5-J5)</f>
        <v>0</v>
      </c>
      <c r="L5" s="20"/>
      <c r="M5" s="20"/>
      <c r="N5" s="20"/>
      <c r="O5" s="20"/>
      <c r="P5" s="20"/>
      <c r="Q5" s="22"/>
    </row>
    <row r="6" spans="1:17" x14ac:dyDescent="0.2">
      <c r="A6" s="10">
        <v>3</v>
      </c>
      <c r="B6" s="17">
        <v>36780</v>
      </c>
      <c r="C6" s="10" t="s">
        <v>22</v>
      </c>
      <c r="D6" s="18">
        <v>500</v>
      </c>
      <c r="E6" s="19"/>
      <c r="F6" s="20">
        <f t="shared" si="0"/>
        <v>1521.6599999999999</v>
      </c>
      <c r="G6" s="18"/>
      <c r="H6" s="19"/>
      <c r="I6" s="20"/>
      <c r="J6" s="20"/>
      <c r="K6" s="21">
        <f t="shared" si="1"/>
        <v>0</v>
      </c>
      <c r="L6" s="20"/>
      <c r="M6" s="20"/>
      <c r="N6" s="20"/>
      <c r="O6" s="20"/>
      <c r="P6" s="20"/>
      <c r="Q6" s="22"/>
    </row>
    <row r="7" spans="1:17" x14ac:dyDescent="0.2">
      <c r="A7" s="10">
        <v>4</v>
      </c>
      <c r="B7" s="23">
        <v>37145</v>
      </c>
      <c r="C7" s="10" t="s">
        <v>23</v>
      </c>
      <c r="D7" s="18">
        <v>500</v>
      </c>
      <c r="E7" s="19"/>
      <c r="F7" s="20">
        <f t="shared" si="0"/>
        <v>2021.6599999999999</v>
      </c>
      <c r="G7" s="18"/>
      <c r="H7" s="19"/>
      <c r="I7" s="20"/>
      <c r="J7" s="20"/>
      <c r="K7" s="21">
        <f t="shared" si="1"/>
        <v>0</v>
      </c>
      <c r="L7" s="20"/>
      <c r="M7" s="20"/>
      <c r="N7" s="20"/>
      <c r="O7" s="20"/>
      <c r="P7" s="20"/>
      <c r="Q7" s="22"/>
    </row>
    <row r="8" spans="1:17" x14ac:dyDescent="0.2">
      <c r="A8" s="10">
        <v>5</v>
      </c>
      <c r="B8" s="23">
        <v>37145</v>
      </c>
      <c r="C8" s="10" t="s">
        <v>24</v>
      </c>
      <c r="D8" s="18">
        <v>500</v>
      </c>
      <c r="E8" s="19"/>
      <c r="F8" s="20">
        <f t="shared" si="0"/>
        <v>2521.66</v>
      </c>
      <c r="G8" s="18"/>
      <c r="H8" s="19"/>
      <c r="I8" s="20"/>
      <c r="J8" s="20"/>
      <c r="K8" s="21">
        <f t="shared" si="1"/>
        <v>0</v>
      </c>
      <c r="L8" s="20"/>
      <c r="M8" s="20"/>
      <c r="N8" s="20"/>
      <c r="O8" s="20"/>
      <c r="P8" s="20"/>
      <c r="Q8" s="22"/>
    </row>
    <row r="9" spans="1:17" x14ac:dyDescent="0.2">
      <c r="A9" s="10">
        <v>6</v>
      </c>
      <c r="B9" s="23">
        <v>37145</v>
      </c>
      <c r="C9" s="10" t="s">
        <v>25</v>
      </c>
      <c r="D9" s="18">
        <v>500</v>
      </c>
      <c r="E9" s="19"/>
      <c r="F9" s="20">
        <f t="shared" si="0"/>
        <v>3021.66</v>
      </c>
      <c r="G9" s="18"/>
      <c r="H9" s="19"/>
      <c r="I9" s="20"/>
      <c r="J9" s="20"/>
      <c r="K9" s="21">
        <f t="shared" si="1"/>
        <v>0</v>
      </c>
      <c r="L9" s="20"/>
      <c r="M9" s="20"/>
      <c r="N9" s="20"/>
      <c r="O9" s="20"/>
      <c r="P9" s="20"/>
      <c r="Q9" s="22"/>
    </row>
    <row r="10" spans="1:17" x14ac:dyDescent="0.2">
      <c r="A10" s="10">
        <v>7</v>
      </c>
      <c r="B10" s="23">
        <v>37145</v>
      </c>
      <c r="C10" s="10" t="s">
        <v>26</v>
      </c>
      <c r="D10" s="18">
        <v>500</v>
      </c>
      <c r="E10" s="19"/>
      <c r="F10" s="20">
        <f t="shared" si="0"/>
        <v>3521.66</v>
      </c>
      <c r="G10" s="18"/>
      <c r="H10" s="19"/>
      <c r="I10" s="20"/>
      <c r="J10" s="20"/>
      <c r="K10" s="21">
        <f t="shared" si="1"/>
        <v>0</v>
      </c>
      <c r="L10" s="20"/>
      <c r="M10" s="20"/>
      <c r="N10" s="20"/>
      <c r="O10" s="20"/>
      <c r="P10" s="20"/>
      <c r="Q10" s="22"/>
    </row>
    <row r="11" spans="1:17" x14ac:dyDescent="0.2">
      <c r="A11" s="10">
        <v>8</v>
      </c>
      <c r="B11" s="23">
        <v>37146</v>
      </c>
      <c r="C11" s="10" t="s">
        <v>27</v>
      </c>
      <c r="D11" s="18">
        <v>500</v>
      </c>
      <c r="E11" s="19"/>
      <c r="F11" s="20">
        <f t="shared" si="0"/>
        <v>4021.66</v>
      </c>
      <c r="G11" s="18"/>
      <c r="H11" s="19"/>
      <c r="I11" s="20"/>
      <c r="J11" s="20"/>
      <c r="K11" s="21">
        <f t="shared" si="1"/>
        <v>0</v>
      </c>
      <c r="L11" s="20"/>
      <c r="M11" s="20"/>
      <c r="N11" s="20"/>
      <c r="O11" s="20"/>
      <c r="P11" s="20"/>
      <c r="Q11" s="22"/>
    </row>
    <row r="12" spans="1:17" x14ac:dyDescent="0.2">
      <c r="A12" s="10">
        <v>9</v>
      </c>
      <c r="B12" s="23">
        <v>37146</v>
      </c>
      <c r="C12" s="10" t="s">
        <v>28</v>
      </c>
      <c r="D12" s="18">
        <v>500</v>
      </c>
      <c r="E12" s="19"/>
      <c r="F12" s="20">
        <f t="shared" si="0"/>
        <v>4521.66</v>
      </c>
      <c r="G12" s="18"/>
      <c r="H12" s="19"/>
      <c r="I12" s="20"/>
      <c r="J12" s="20"/>
      <c r="K12" s="21">
        <f t="shared" si="1"/>
        <v>0</v>
      </c>
      <c r="L12" s="20"/>
      <c r="M12" s="20"/>
      <c r="N12" s="20"/>
      <c r="O12" s="20"/>
      <c r="P12" s="20"/>
      <c r="Q12" s="22"/>
    </row>
    <row r="13" spans="1:17" x14ac:dyDescent="0.2">
      <c r="A13" s="10">
        <v>10</v>
      </c>
      <c r="B13" s="23">
        <v>37146</v>
      </c>
      <c r="C13" s="10" t="s">
        <v>29</v>
      </c>
      <c r="D13" s="18">
        <v>500</v>
      </c>
      <c r="E13" s="19"/>
      <c r="F13" s="20">
        <f t="shared" si="0"/>
        <v>5021.66</v>
      </c>
      <c r="G13" s="18"/>
      <c r="H13" s="19"/>
      <c r="I13" s="20"/>
      <c r="J13" s="20"/>
      <c r="K13" s="21">
        <f t="shared" si="1"/>
        <v>0</v>
      </c>
      <c r="L13" s="20"/>
      <c r="M13" s="20"/>
      <c r="N13" s="20"/>
      <c r="O13" s="20"/>
      <c r="P13" s="20"/>
      <c r="Q13" s="22"/>
    </row>
    <row r="14" spans="1:17" x14ac:dyDescent="0.2">
      <c r="A14" s="10">
        <v>11</v>
      </c>
      <c r="B14" s="23">
        <v>37146</v>
      </c>
      <c r="C14" s="10" t="s">
        <v>30</v>
      </c>
      <c r="D14" s="18">
        <v>500</v>
      </c>
      <c r="E14" s="19"/>
      <c r="F14" s="20">
        <f t="shared" si="0"/>
        <v>5521.66</v>
      </c>
      <c r="G14" s="18"/>
      <c r="H14" s="19"/>
      <c r="I14" s="20"/>
      <c r="J14" s="20"/>
      <c r="K14" s="21">
        <f t="shared" si="1"/>
        <v>0</v>
      </c>
      <c r="L14" s="20"/>
      <c r="M14" s="20"/>
      <c r="N14" s="20"/>
      <c r="O14" s="20"/>
      <c r="P14" s="20"/>
      <c r="Q14" s="22"/>
    </row>
    <row r="15" spans="1:17" x14ac:dyDescent="0.2">
      <c r="A15" s="10">
        <v>12</v>
      </c>
      <c r="B15" s="23">
        <v>37146</v>
      </c>
      <c r="C15" s="10" t="s">
        <v>31</v>
      </c>
      <c r="D15" s="18">
        <v>500</v>
      </c>
      <c r="E15" s="19"/>
      <c r="F15" s="20">
        <f t="shared" si="0"/>
        <v>6021.66</v>
      </c>
      <c r="G15" s="18"/>
      <c r="H15" s="19"/>
      <c r="I15" s="20"/>
      <c r="J15" s="20"/>
      <c r="K15" s="21">
        <f t="shared" si="1"/>
        <v>0</v>
      </c>
      <c r="L15" s="20"/>
      <c r="M15" s="20"/>
      <c r="N15" s="20"/>
      <c r="O15" s="20"/>
      <c r="P15" s="20"/>
      <c r="Q15" s="22"/>
    </row>
    <row r="16" spans="1:17" x14ac:dyDescent="0.2">
      <c r="A16" s="10">
        <v>13</v>
      </c>
      <c r="B16" s="23">
        <v>37147</v>
      </c>
      <c r="C16" s="10" t="s">
        <v>32</v>
      </c>
      <c r="D16" s="18">
        <v>500</v>
      </c>
      <c r="E16" s="19"/>
      <c r="F16" s="20">
        <f t="shared" si="0"/>
        <v>6521.66</v>
      </c>
      <c r="G16" s="18"/>
      <c r="H16" s="19"/>
      <c r="I16" s="20"/>
      <c r="J16" s="20"/>
      <c r="K16" s="21">
        <f t="shared" si="1"/>
        <v>0</v>
      </c>
      <c r="L16" s="20"/>
      <c r="M16" s="20"/>
      <c r="N16" s="20"/>
      <c r="O16" s="20"/>
      <c r="P16" s="20"/>
      <c r="Q16" s="22"/>
    </row>
    <row r="17" spans="1:17" x14ac:dyDescent="0.2">
      <c r="A17" s="10">
        <v>14</v>
      </c>
      <c r="B17" s="23">
        <v>37147</v>
      </c>
      <c r="C17" s="10" t="s">
        <v>33</v>
      </c>
      <c r="D17" s="18">
        <v>500</v>
      </c>
      <c r="E17" s="19"/>
      <c r="F17" s="20">
        <f t="shared" si="0"/>
        <v>7021.66</v>
      </c>
      <c r="G17" s="18"/>
      <c r="H17" s="19"/>
      <c r="I17" s="20"/>
      <c r="J17" s="20"/>
      <c r="K17" s="21">
        <f t="shared" si="1"/>
        <v>0</v>
      </c>
      <c r="L17" s="20"/>
      <c r="M17" s="20"/>
      <c r="N17" s="20"/>
      <c r="O17" s="20"/>
      <c r="P17" s="20"/>
      <c r="Q17" s="22"/>
    </row>
    <row r="18" spans="1:17" x14ac:dyDescent="0.2">
      <c r="A18" s="10">
        <v>15</v>
      </c>
      <c r="B18" s="23">
        <v>37147</v>
      </c>
      <c r="C18" s="10" t="s">
        <v>34</v>
      </c>
      <c r="D18" s="18">
        <v>500</v>
      </c>
      <c r="E18" s="19"/>
      <c r="F18" s="20">
        <f t="shared" si="0"/>
        <v>7521.66</v>
      </c>
      <c r="G18" s="18"/>
      <c r="H18" s="19"/>
      <c r="I18" s="20"/>
      <c r="J18" s="20"/>
      <c r="K18" s="21">
        <f t="shared" si="1"/>
        <v>0</v>
      </c>
      <c r="L18" s="20"/>
      <c r="M18" s="20"/>
      <c r="N18" s="20"/>
      <c r="O18" s="20"/>
      <c r="P18" s="20"/>
      <c r="Q18" s="22"/>
    </row>
    <row r="19" spans="1:17" x14ac:dyDescent="0.2">
      <c r="A19" s="10">
        <v>16</v>
      </c>
      <c r="B19" s="23">
        <v>37147</v>
      </c>
      <c r="C19" s="10" t="s">
        <v>35</v>
      </c>
      <c r="D19" s="18">
        <v>500</v>
      </c>
      <c r="E19" s="19"/>
      <c r="F19" s="20">
        <f t="shared" si="0"/>
        <v>8021.66</v>
      </c>
      <c r="G19" s="18"/>
      <c r="H19" s="19"/>
      <c r="I19" s="20"/>
      <c r="J19" s="20"/>
      <c r="K19" s="21">
        <f t="shared" si="1"/>
        <v>0</v>
      </c>
      <c r="L19" s="20"/>
      <c r="M19" s="20"/>
      <c r="N19" s="20"/>
      <c r="O19" s="20"/>
      <c r="P19" s="20"/>
      <c r="Q19" s="22"/>
    </row>
    <row r="20" spans="1:17" x14ac:dyDescent="0.2">
      <c r="A20" s="10">
        <v>17</v>
      </c>
      <c r="B20" s="23">
        <v>37148</v>
      </c>
      <c r="C20" s="10" t="s">
        <v>36</v>
      </c>
      <c r="D20" s="18">
        <v>500</v>
      </c>
      <c r="E20" s="19"/>
      <c r="F20" s="20">
        <f t="shared" si="0"/>
        <v>8521.66</v>
      </c>
      <c r="G20" s="18"/>
      <c r="H20" s="19"/>
      <c r="I20" s="20"/>
      <c r="J20" s="20"/>
      <c r="K20" s="21">
        <f t="shared" si="1"/>
        <v>0</v>
      </c>
      <c r="L20" s="20"/>
      <c r="M20" s="20"/>
      <c r="N20" s="20"/>
      <c r="O20" s="20"/>
      <c r="P20" s="20"/>
      <c r="Q20" s="22"/>
    </row>
    <row r="21" spans="1:17" x14ac:dyDescent="0.2">
      <c r="A21" s="10">
        <v>18</v>
      </c>
      <c r="B21" s="23">
        <v>37148</v>
      </c>
      <c r="C21" s="10" t="s">
        <v>37</v>
      </c>
      <c r="D21" s="18">
        <v>500</v>
      </c>
      <c r="E21" s="19"/>
      <c r="F21" s="20">
        <f t="shared" si="0"/>
        <v>9021.66</v>
      </c>
      <c r="G21" s="18"/>
      <c r="H21" s="19"/>
      <c r="I21" s="20"/>
      <c r="J21" s="20"/>
      <c r="K21" s="21">
        <f t="shared" si="1"/>
        <v>0</v>
      </c>
      <c r="L21" s="20"/>
      <c r="M21" s="20"/>
      <c r="N21" s="20"/>
      <c r="O21" s="20"/>
      <c r="P21" s="20"/>
      <c r="Q21" s="22"/>
    </row>
    <row r="22" spans="1:17" x14ac:dyDescent="0.2">
      <c r="A22" s="10">
        <v>19</v>
      </c>
      <c r="B22" s="23">
        <v>37148</v>
      </c>
      <c r="C22" s="10" t="s">
        <v>38</v>
      </c>
      <c r="D22" s="18">
        <v>500</v>
      </c>
      <c r="E22" s="19"/>
      <c r="F22" s="20">
        <f t="shared" si="0"/>
        <v>9521.66</v>
      </c>
      <c r="G22" s="18"/>
      <c r="H22" s="19"/>
      <c r="I22" s="20"/>
      <c r="J22" s="20"/>
      <c r="K22" s="21">
        <f t="shared" si="1"/>
        <v>0</v>
      </c>
      <c r="L22" s="20"/>
      <c r="M22" s="20"/>
      <c r="N22" s="20"/>
      <c r="O22" s="20"/>
      <c r="P22" s="20"/>
      <c r="Q22" s="22"/>
    </row>
    <row r="23" spans="1:17" x14ac:dyDescent="0.2">
      <c r="A23" s="10">
        <v>20</v>
      </c>
      <c r="B23" s="23">
        <v>37148</v>
      </c>
      <c r="C23" s="10" t="s">
        <v>39</v>
      </c>
      <c r="D23" s="18">
        <v>500</v>
      </c>
      <c r="E23" s="19"/>
      <c r="F23" s="20">
        <f t="shared" si="0"/>
        <v>10021.66</v>
      </c>
      <c r="G23" s="18"/>
      <c r="H23" s="19"/>
      <c r="I23" s="20"/>
      <c r="J23" s="20"/>
      <c r="K23" s="21">
        <f t="shared" si="1"/>
        <v>0</v>
      </c>
      <c r="L23" s="20"/>
      <c r="M23" s="20"/>
      <c r="N23" s="20"/>
      <c r="O23" s="20"/>
      <c r="P23" s="20"/>
      <c r="Q23" s="22"/>
    </row>
    <row r="24" spans="1:17" x14ac:dyDescent="0.2">
      <c r="A24" s="10">
        <v>21</v>
      </c>
      <c r="B24" s="23">
        <v>37148</v>
      </c>
      <c r="C24" s="10" t="s">
        <v>40</v>
      </c>
      <c r="D24" s="18">
        <v>500</v>
      </c>
      <c r="E24" s="19"/>
      <c r="F24" s="20">
        <f t="shared" si="0"/>
        <v>10521.66</v>
      </c>
      <c r="G24" s="18"/>
      <c r="H24" s="19"/>
      <c r="I24" s="20"/>
      <c r="J24" s="20"/>
      <c r="K24" s="21">
        <f t="shared" si="1"/>
        <v>0</v>
      </c>
      <c r="L24" s="20"/>
      <c r="M24" s="20"/>
      <c r="N24" s="20"/>
      <c r="O24" s="20"/>
      <c r="P24" s="20"/>
      <c r="Q24" s="22"/>
    </row>
    <row r="25" spans="1:17" x14ac:dyDescent="0.2">
      <c r="A25" s="10">
        <v>22</v>
      </c>
      <c r="B25" s="23">
        <v>37148</v>
      </c>
      <c r="C25" s="10" t="s">
        <v>41</v>
      </c>
      <c r="D25" s="18">
        <v>500</v>
      </c>
      <c r="E25" s="19"/>
      <c r="F25" s="20">
        <f t="shared" si="0"/>
        <v>11021.66</v>
      </c>
      <c r="G25" s="18"/>
      <c r="H25" s="19"/>
      <c r="I25" s="20"/>
      <c r="J25" s="20"/>
      <c r="K25" s="21">
        <f t="shared" si="1"/>
        <v>0</v>
      </c>
      <c r="L25" s="20"/>
      <c r="M25" s="20"/>
      <c r="N25" s="20"/>
      <c r="O25" s="20"/>
      <c r="P25" s="20"/>
      <c r="Q25" s="22"/>
    </row>
    <row r="26" spans="1:17" x14ac:dyDescent="0.2">
      <c r="A26" s="10">
        <v>23</v>
      </c>
      <c r="B26" s="23">
        <v>37148</v>
      </c>
      <c r="C26" s="10" t="s">
        <v>42</v>
      </c>
      <c r="D26" s="18">
        <v>500</v>
      </c>
      <c r="E26" s="19"/>
      <c r="F26" s="20">
        <f t="shared" si="0"/>
        <v>11521.66</v>
      </c>
      <c r="G26" s="18"/>
      <c r="H26" s="19"/>
      <c r="I26" s="20"/>
      <c r="J26" s="20"/>
      <c r="K26" s="21">
        <f t="shared" si="1"/>
        <v>0</v>
      </c>
      <c r="L26" s="20"/>
      <c r="M26" s="20"/>
      <c r="N26" s="20"/>
      <c r="O26" s="20"/>
      <c r="P26" s="20"/>
      <c r="Q26" s="22"/>
    </row>
    <row r="27" spans="1:17" x14ac:dyDescent="0.2">
      <c r="A27" s="10">
        <v>24</v>
      </c>
      <c r="B27" s="23">
        <v>37149</v>
      </c>
      <c r="C27" s="10" t="s">
        <v>43</v>
      </c>
      <c r="D27" s="18">
        <v>500</v>
      </c>
      <c r="E27" s="19"/>
      <c r="F27" s="20">
        <f t="shared" si="0"/>
        <v>12021.66</v>
      </c>
      <c r="G27" s="18"/>
      <c r="H27" s="19"/>
      <c r="I27" s="20"/>
      <c r="J27" s="20"/>
      <c r="K27" s="21">
        <f t="shared" si="1"/>
        <v>0</v>
      </c>
      <c r="L27" s="20"/>
      <c r="M27" s="20"/>
      <c r="N27" s="20"/>
      <c r="O27" s="20"/>
      <c r="P27" s="20"/>
      <c r="Q27" s="22"/>
    </row>
    <row r="28" spans="1:17" x14ac:dyDescent="0.2">
      <c r="A28" s="10">
        <v>25</v>
      </c>
      <c r="B28" s="23">
        <v>37149</v>
      </c>
      <c r="C28" s="10" t="s">
        <v>44</v>
      </c>
      <c r="D28" s="18">
        <v>500</v>
      </c>
      <c r="E28" s="19"/>
      <c r="F28" s="20">
        <f t="shared" si="0"/>
        <v>12521.66</v>
      </c>
      <c r="G28" s="18"/>
      <c r="H28" s="19"/>
      <c r="I28" s="20"/>
      <c r="J28" s="20"/>
      <c r="K28" s="21">
        <f t="shared" si="1"/>
        <v>0</v>
      </c>
      <c r="L28" s="20"/>
      <c r="M28" s="20"/>
      <c r="N28" s="20"/>
      <c r="O28" s="20"/>
      <c r="P28" s="20"/>
      <c r="Q28" s="22"/>
    </row>
    <row r="29" spans="1:17" x14ac:dyDescent="0.2">
      <c r="A29" s="10">
        <v>26</v>
      </c>
      <c r="B29" s="23">
        <v>37149</v>
      </c>
      <c r="C29" s="10" t="s">
        <v>45</v>
      </c>
      <c r="D29" s="18">
        <v>500</v>
      </c>
      <c r="E29" s="19"/>
      <c r="F29" s="20">
        <f t="shared" si="0"/>
        <v>13021.66</v>
      </c>
      <c r="G29" s="18"/>
      <c r="H29" s="19"/>
      <c r="I29" s="20"/>
      <c r="J29" s="20"/>
      <c r="K29" s="21">
        <f t="shared" si="1"/>
        <v>0</v>
      </c>
      <c r="L29" s="20"/>
      <c r="M29" s="20"/>
      <c r="N29" s="20"/>
      <c r="O29" s="20"/>
      <c r="P29" s="20"/>
      <c r="Q29" s="22"/>
    </row>
    <row r="30" spans="1:17" x14ac:dyDescent="0.2">
      <c r="A30" s="10">
        <v>27</v>
      </c>
      <c r="B30" s="23">
        <v>37149</v>
      </c>
      <c r="C30" s="10" t="s">
        <v>46</v>
      </c>
      <c r="D30" s="18">
        <v>500</v>
      </c>
      <c r="E30" s="19"/>
      <c r="F30" s="20">
        <f t="shared" si="0"/>
        <v>13521.66</v>
      </c>
      <c r="G30" s="18"/>
      <c r="H30" s="19"/>
      <c r="I30" s="20"/>
      <c r="J30" s="20"/>
      <c r="K30" s="21">
        <f t="shared" si="1"/>
        <v>0</v>
      </c>
      <c r="L30" s="20"/>
      <c r="M30" s="20"/>
      <c r="N30" s="20"/>
      <c r="O30" s="20"/>
      <c r="P30" s="20"/>
      <c r="Q30" s="22"/>
    </row>
    <row r="31" spans="1:17" x14ac:dyDescent="0.2">
      <c r="A31" s="10">
        <v>28</v>
      </c>
      <c r="B31" s="23">
        <v>37149</v>
      </c>
      <c r="C31" s="10" t="s">
        <v>47</v>
      </c>
      <c r="D31" s="18">
        <v>500</v>
      </c>
      <c r="E31" s="19"/>
      <c r="F31" s="20">
        <f t="shared" si="0"/>
        <v>14021.66</v>
      </c>
      <c r="G31" s="18"/>
      <c r="H31" s="19"/>
      <c r="I31" s="20"/>
      <c r="J31" s="20"/>
      <c r="K31" s="21">
        <f t="shared" si="1"/>
        <v>0</v>
      </c>
      <c r="L31" s="20"/>
      <c r="M31" s="20"/>
      <c r="N31" s="20"/>
      <c r="O31" s="20"/>
      <c r="P31" s="20"/>
      <c r="Q31" s="22"/>
    </row>
    <row r="32" spans="1:17" x14ac:dyDescent="0.2">
      <c r="A32" s="10">
        <v>29</v>
      </c>
      <c r="B32" s="23">
        <v>37149</v>
      </c>
      <c r="C32" s="10" t="s">
        <v>48</v>
      </c>
      <c r="D32" s="18">
        <v>500</v>
      </c>
      <c r="E32" s="19"/>
      <c r="F32" s="20">
        <f t="shared" si="0"/>
        <v>14521.66</v>
      </c>
      <c r="G32" s="18"/>
      <c r="H32" s="19"/>
      <c r="I32" s="20"/>
      <c r="J32" s="20"/>
      <c r="K32" s="21">
        <f t="shared" si="1"/>
        <v>0</v>
      </c>
      <c r="L32" s="20"/>
      <c r="M32" s="20"/>
      <c r="N32" s="20"/>
      <c r="O32" s="20"/>
      <c r="P32" s="20"/>
      <c r="Q32" s="22"/>
    </row>
    <row r="33" spans="1:17" x14ac:dyDescent="0.2">
      <c r="A33" s="10">
        <v>30</v>
      </c>
      <c r="B33" s="23">
        <v>37152</v>
      </c>
      <c r="C33" s="10" t="s">
        <v>49</v>
      </c>
      <c r="D33" s="18">
        <v>500</v>
      </c>
      <c r="E33" s="19"/>
      <c r="F33" s="20">
        <f t="shared" si="0"/>
        <v>15021.66</v>
      </c>
      <c r="G33" s="18"/>
      <c r="H33" s="19"/>
      <c r="I33" s="20"/>
      <c r="J33" s="20"/>
      <c r="K33" s="21">
        <f t="shared" si="1"/>
        <v>0</v>
      </c>
      <c r="L33" s="20"/>
      <c r="M33" s="20"/>
      <c r="N33" s="20"/>
      <c r="O33" s="20"/>
      <c r="P33" s="20"/>
      <c r="Q33" s="22"/>
    </row>
    <row r="34" spans="1:17" x14ac:dyDescent="0.2">
      <c r="A34" s="10">
        <v>31</v>
      </c>
      <c r="B34" s="23">
        <v>37152</v>
      </c>
      <c r="C34" s="10" t="s">
        <v>50</v>
      </c>
      <c r="D34" s="18">
        <v>500</v>
      </c>
      <c r="E34" s="19"/>
      <c r="F34" s="20">
        <f t="shared" si="0"/>
        <v>15521.66</v>
      </c>
      <c r="G34" s="18"/>
      <c r="H34" s="19"/>
      <c r="I34" s="20"/>
      <c r="J34" s="20"/>
      <c r="K34" s="21">
        <f t="shared" si="1"/>
        <v>0</v>
      </c>
      <c r="L34" s="20"/>
      <c r="M34" s="20"/>
      <c r="N34" s="20"/>
      <c r="O34" s="20"/>
      <c r="P34" s="20"/>
      <c r="Q34" s="22"/>
    </row>
    <row r="35" spans="1:17" x14ac:dyDescent="0.2">
      <c r="A35" s="10">
        <v>32</v>
      </c>
      <c r="B35" s="23">
        <v>37152</v>
      </c>
      <c r="C35" s="10" t="s">
        <v>51</v>
      </c>
      <c r="D35" s="18">
        <v>500</v>
      </c>
      <c r="E35" s="19"/>
      <c r="F35" s="20">
        <f t="shared" si="0"/>
        <v>16021.66</v>
      </c>
      <c r="G35" s="18"/>
      <c r="H35" s="19"/>
      <c r="I35" s="20"/>
      <c r="J35" s="20"/>
      <c r="K35" s="21">
        <f t="shared" si="1"/>
        <v>0</v>
      </c>
      <c r="L35" s="20"/>
      <c r="M35" s="20"/>
      <c r="N35" s="20"/>
      <c r="O35" s="20"/>
      <c r="P35" s="20"/>
      <c r="Q35" s="22"/>
    </row>
    <row r="36" spans="1:17" x14ac:dyDescent="0.2">
      <c r="A36" s="10">
        <v>33</v>
      </c>
      <c r="B36" s="23">
        <v>37152</v>
      </c>
      <c r="C36" s="10" t="s">
        <v>52</v>
      </c>
      <c r="D36" s="18">
        <v>500</v>
      </c>
      <c r="E36" s="19"/>
      <c r="F36" s="20">
        <f t="shared" si="0"/>
        <v>16521.66</v>
      </c>
      <c r="G36" s="18"/>
      <c r="H36" s="19"/>
      <c r="I36" s="20"/>
      <c r="J36" s="20"/>
      <c r="K36" s="21">
        <f t="shared" si="1"/>
        <v>0</v>
      </c>
      <c r="L36" s="20"/>
      <c r="M36" s="20"/>
      <c r="N36" s="20"/>
      <c r="O36" s="20"/>
      <c r="P36" s="20"/>
      <c r="Q36" s="22"/>
    </row>
    <row r="37" spans="1:17" x14ac:dyDescent="0.2">
      <c r="A37" s="10">
        <v>34</v>
      </c>
      <c r="B37" s="23">
        <v>37152</v>
      </c>
      <c r="C37" s="10" t="s">
        <v>53</v>
      </c>
      <c r="D37" s="18">
        <v>500</v>
      </c>
      <c r="E37" s="19"/>
      <c r="F37" s="20">
        <f t="shared" si="0"/>
        <v>17021.66</v>
      </c>
      <c r="G37" s="18"/>
      <c r="H37" s="19"/>
      <c r="I37" s="20"/>
      <c r="J37" s="20"/>
      <c r="K37" s="21">
        <f t="shared" si="1"/>
        <v>0</v>
      </c>
      <c r="L37" s="20"/>
      <c r="M37" s="20"/>
      <c r="N37" s="20"/>
      <c r="O37" s="20"/>
      <c r="P37" s="20"/>
      <c r="Q37" s="22"/>
    </row>
    <row r="38" spans="1:17" x14ac:dyDescent="0.2">
      <c r="A38" s="10">
        <v>35</v>
      </c>
      <c r="B38" s="23">
        <v>37152</v>
      </c>
      <c r="C38" s="10" t="s">
        <v>54</v>
      </c>
      <c r="D38" s="18">
        <v>500</v>
      </c>
      <c r="E38" s="19"/>
      <c r="F38" s="20">
        <f t="shared" si="0"/>
        <v>17521.66</v>
      </c>
      <c r="G38" s="18"/>
      <c r="H38" s="19"/>
      <c r="I38" s="20"/>
      <c r="J38" s="20"/>
      <c r="K38" s="21">
        <f t="shared" si="1"/>
        <v>0</v>
      </c>
      <c r="L38" s="20"/>
      <c r="M38" s="20"/>
      <c r="N38" s="20"/>
      <c r="O38" s="20"/>
      <c r="P38" s="20"/>
      <c r="Q38" s="22"/>
    </row>
    <row r="39" spans="1:17" x14ac:dyDescent="0.2">
      <c r="A39" s="10">
        <v>36</v>
      </c>
      <c r="B39" s="23">
        <v>37152</v>
      </c>
      <c r="C39" s="10" t="s">
        <v>55</v>
      </c>
      <c r="D39" s="18">
        <v>1500</v>
      </c>
      <c r="E39" s="19"/>
      <c r="F39" s="20">
        <f t="shared" si="0"/>
        <v>19021.66</v>
      </c>
      <c r="G39" s="18"/>
      <c r="H39" s="19"/>
      <c r="I39" s="20"/>
      <c r="J39" s="20"/>
      <c r="K39" s="21">
        <f t="shared" si="1"/>
        <v>0</v>
      </c>
      <c r="L39" s="20"/>
      <c r="M39" s="20"/>
      <c r="N39" s="20"/>
      <c r="O39" s="20"/>
      <c r="P39" s="20"/>
      <c r="Q39" s="22"/>
    </row>
    <row r="40" spans="1:17" x14ac:dyDescent="0.2">
      <c r="A40" s="10">
        <v>37</v>
      </c>
      <c r="B40" s="23">
        <v>37153</v>
      </c>
      <c r="C40" s="10" t="s">
        <v>56</v>
      </c>
      <c r="D40" s="18">
        <v>500</v>
      </c>
      <c r="E40" s="19"/>
      <c r="F40" s="20">
        <f t="shared" si="0"/>
        <v>19521.66</v>
      </c>
      <c r="G40" s="18"/>
      <c r="H40" s="19"/>
      <c r="I40" s="20"/>
      <c r="J40" s="20"/>
      <c r="K40" s="21">
        <f>SUM(K21+I40-J40)</f>
        <v>0</v>
      </c>
      <c r="L40" s="20"/>
      <c r="M40" s="20"/>
      <c r="N40" s="20"/>
      <c r="O40" s="20"/>
      <c r="P40" s="20"/>
      <c r="Q40" s="22"/>
    </row>
    <row r="41" spans="1:17" x14ac:dyDescent="0.2">
      <c r="A41" s="10">
        <v>38</v>
      </c>
      <c r="B41" s="23">
        <v>37153</v>
      </c>
      <c r="C41" s="10" t="s">
        <v>57</v>
      </c>
      <c r="D41" s="18">
        <v>500</v>
      </c>
      <c r="E41" s="19"/>
      <c r="F41" s="20">
        <f t="shared" si="0"/>
        <v>20021.66</v>
      </c>
      <c r="G41" s="18"/>
      <c r="H41" s="19"/>
      <c r="I41" s="20"/>
      <c r="J41" s="20"/>
      <c r="K41" s="21">
        <f t="shared" ref="K41:K148" si="2">SUM(K40+I41-J41)</f>
        <v>0</v>
      </c>
      <c r="L41" s="20"/>
      <c r="M41" s="20"/>
      <c r="N41" s="20"/>
      <c r="O41" s="20"/>
      <c r="P41" s="20"/>
      <c r="Q41" s="22"/>
    </row>
    <row r="42" spans="1:17" x14ac:dyDescent="0.2">
      <c r="A42" s="10">
        <v>39</v>
      </c>
      <c r="B42" s="23">
        <v>37153</v>
      </c>
      <c r="C42" s="10" t="s">
        <v>58</v>
      </c>
      <c r="D42" s="18">
        <v>500</v>
      </c>
      <c r="E42" s="19"/>
      <c r="F42" s="20">
        <f t="shared" si="0"/>
        <v>20521.66</v>
      </c>
      <c r="G42" s="18"/>
      <c r="H42" s="19"/>
      <c r="I42" s="20"/>
      <c r="J42" s="20"/>
      <c r="K42" s="21">
        <f t="shared" si="2"/>
        <v>0</v>
      </c>
      <c r="L42" s="20"/>
      <c r="M42" s="20"/>
      <c r="N42" s="20"/>
      <c r="O42" s="20"/>
      <c r="P42" s="20"/>
      <c r="Q42" s="22"/>
    </row>
    <row r="43" spans="1:17" x14ac:dyDescent="0.2">
      <c r="A43" s="10">
        <v>40</v>
      </c>
      <c r="B43" s="23">
        <v>37154</v>
      </c>
      <c r="C43" s="10" t="s">
        <v>59</v>
      </c>
      <c r="D43" s="18">
        <v>500</v>
      </c>
      <c r="E43" s="19"/>
      <c r="F43" s="20">
        <f t="shared" si="0"/>
        <v>21021.66</v>
      </c>
      <c r="G43" s="18"/>
      <c r="H43" s="19"/>
      <c r="I43" s="20"/>
      <c r="J43" s="20"/>
      <c r="K43" s="21">
        <f t="shared" si="2"/>
        <v>0</v>
      </c>
      <c r="L43" s="20"/>
      <c r="M43" s="20"/>
      <c r="N43" s="20"/>
      <c r="O43" s="20"/>
      <c r="P43" s="20"/>
      <c r="Q43" s="22"/>
    </row>
    <row r="44" spans="1:17" x14ac:dyDescent="0.2">
      <c r="A44" s="10">
        <v>41</v>
      </c>
      <c r="B44" s="23">
        <v>37154</v>
      </c>
      <c r="C44" s="10" t="s">
        <v>60</v>
      </c>
      <c r="D44" s="18">
        <v>500</v>
      </c>
      <c r="E44" s="19"/>
      <c r="F44" s="20">
        <f t="shared" si="0"/>
        <v>21521.66</v>
      </c>
      <c r="G44" s="18"/>
      <c r="H44" s="19"/>
      <c r="I44" s="20"/>
      <c r="J44" s="20"/>
      <c r="K44" s="21">
        <f t="shared" si="2"/>
        <v>0</v>
      </c>
      <c r="L44" s="20"/>
      <c r="M44" s="20"/>
      <c r="N44" s="20"/>
      <c r="O44" s="20"/>
      <c r="P44" s="20"/>
      <c r="Q44" s="22"/>
    </row>
    <row r="45" spans="1:17" x14ac:dyDescent="0.2">
      <c r="A45" s="10">
        <v>42</v>
      </c>
      <c r="B45" s="23">
        <v>37154</v>
      </c>
      <c r="C45" s="10" t="s">
        <v>61</v>
      </c>
      <c r="D45" s="18">
        <v>500</v>
      </c>
      <c r="E45" s="19"/>
      <c r="F45" s="20">
        <f t="shared" si="0"/>
        <v>22021.66</v>
      </c>
      <c r="G45" s="18"/>
      <c r="H45" s="19"/>
      <c r="I45" s="20"/>
      <c r="J45" s="20"/>
      <c r="K45" s="21">
        <f t="shared" si="2"/>
        <v>0</v>
      </c>
      <c r="L45" s="20"/>
      <c r="M45" s="20"/>
      <c r="N45" s="20"/>
      <c r="O45" s="20"/>
      <c r="P45" s="20"/>
      <c r="Q45" s="22"/>
    </row>
    <row r="46" spans="1:17" x14ac:dyDescent="0.2">
      <c r="A46" s="10">
        <v>43</v>
      </c>
      <c r="B46" s="23">
        <v>37154</v>
      </c>
      <c r="C46" s="10" t="s">
        <v>62</v>
      </c>
      <c r="D46" s="18">
        <v>500</v>
      </c>
      <c r="E46" s="19"/>
      <c r="F46" s="20">
        <f t="shared" si="0"/>
        <v>22521.66</v>
      </c>
      <c r="G46" s="18"/>
      <c r="H46" s="19"/>
      <c r="I46" s="20"/>
      <c r="J46" s="20"/>
      <c r="K46" s="21">
        <f t="shared" si="2"/>
        <v>0</v>
      </c>
      <c r="L46" s="20"/>
      <c r="M46" s="20"/>
      <c r="N46" s="20"/>
      <c r="O46" s="20"/>
      <c r="P46" s="20"/>
      <c r="Q46" s="22"/>
    </row>
    <row r="47" spans="1:17" x14ac:dyDescent="0.2">
      <c r="A47" s="10">
        <v>44</v>
      </c>
      <c r="B47" s="23">
        <v>37154</v>
      </c>
      <c r="C47" s="10" t="s">
        <v>63</v>
      </c>
      <c r="D47" s="18">
        <v>500</v>
      </c>
      <c r="E47" s="19"/>
      <c r="F47" s="20">
        <f t="shared" si="0"/>
        <v>23021.66</v>
      </c>
      <c r="G47" s="18"/>
      <c r="H47" s="19"/>
      <c r="I47" s="20"/>
      <c r="J47" s="20"/>
      <c r="K47" s="21">
        <f t="shared" si="2"/>
        <v>0</v>
      </c>
      <c r="L47" s="20"/>
      <c r="M47" s="20"/>
      <c r="N47" s="20"/>
      <c r="O47" s="20"/>
      <c r="P47" s="20"/>
      <c r="Q47" s="22"/>
    </row>
    <row r="48" spans="1:17" x14ac:dyDescent="0.2">
      <c r="A48" s="10">
        <v>45</v>
      </c>
      <c r="B48" s="23">
        <v>37154</v>
      </c>
      <c r="C48" s="10" t="s">
        <v>64</v>
      </c>
      <c r="D48" s="18">
        <v>500</v>
      </c>
      <c r="E48" s="19"/>
      <c r="F48" s="20">
        <f t="shared" si="0"/>
        <v>23521.66</v>
      </c>
      <c r="G48" s="18"/>
      <c r="H48" s="19"/>
      <c r="I48" s="20"/>
      <c r="J48" s="20"/>
      <c r="K48" s="21">
        <f t="shared" si="2"/>
        <v>0</v>
      </c>
      <c r="L48" s="20"/>
      <c r="M48" s="20"/>
      <c r="N48" s="20"/>
      <c r="O48" s="20"/>
      <c r="P48" s="20"/>
      <c r="Q48" s="22"/>
    </row>
    <row r="49" spans="1:17" x14ac:dyDescent="0.2">
      <c r="A49" s="10">
        <v>46</v>
      </c>
      <c r="B49" s="23">
        <v>37154</v>
      </c>
      <c r="C49" s="10" t="s">
        <v>65</v>
      </c>
      <c r="D49" s="18">
        <v>500</v>
      </c>
      <c r="E49" s="19"/>
      <c r="F49" s="20">
        <f t="shared" si="0"/>
        <v>24021.66</v>
      </c>
      <c r="G49" s="18"/>
      <c r="H49" s="19"/>
      <c r="I49" s="20"/>
      <c r="J49" s="20"/>
      <c r="K49" s="21">
        <f t="shared" si="2"/>
        <v>0</v>
      </c>
      <c r="L49" s="20"/>
      <c r="M49" s="20"/>
      <c r="N49" s="20"/>
      <c r="O49" s="20"/>
      <c r="P49" s="20"/>
      <c r="Q49" s="22"/>
    </row>
    <row r="50" spans="1:17" x14ac:dyDescent="0.2">
      <c r="A50" s="10">
        <v>47</v>
      </c>
      <c r="B50" s="23">
        <v>37155</v>
      </c>
      <c r="C50" s="10" t="s">
        <v>66</v>
      </c>
      <c r="D50" s="18">
        <v>500</v>
      </c>
      <c r="E50" s="19"/>
      <c r="F50" s="20">
        <f t="shared" si="0"/>
        <v>24521.66</v>
      </c>
      <c r="G50" s="18"/>
      <c r="H50" s="19"/>
      <c r="I50" s="20"/>
      <c r="J50" s="20"/>
      <c r="K50" s="21">
        <f t="shared" si="2"/>
        <v>0</v>
      </c>
      <c r="L50" s="20"/>
      <c r="M50" s="20"/>
      <c r="N50" s="20"/>
      <c r="O50" s="20"/>
      <c r="P50" s="20"/>
      <c r="Q50" s="22"/>
    </row>
    <row r="51" spans="1:17" x14ac:dyDescent="0.2">
      <c r="A51" s="10">
        <v>48</v>
      </c>
      <c r="B51" s="23">
        <v>37155</v>
      </c>
      <c r="C51" s="10" t="s">
        <v>67</v>
      </c>
      <c r="D51" s="18">
        <v>500</v>
      </c>
      <c r="E51" s="19"/>
      <c r="F51" s="20">
        <f t="shared" si="0"/>
        <v>25021.66</v>
      </c>
      <c r="G51" s="18"/>
      <c r="H51" s="19"/>
      <c r="I51" s="20"/>
      <c r="J51" s="20"/>
      <c r="K51" s="21">
        <f t="shared" si="2"/>
        <v>0</v>
      </c>
      <c r="L51" s="20"/>
      <c r="M51" s="20"/>
      <c r="N51" s="20"/>
      <c r="O51" s="20"/>
      <c r="P51" s="20"/>
      <c r="Q51" s="22"/>
    </row>
    <row r="52" spans="1:17" x14ac:dyDescent="0.2">
      <c r="A52" s="10">
        <v>49</v>
      </c>
      <c r="B52" s="23">
        <v>37155</v>
      </c>
      <c r="C52" s="10" t="s">
        <v>68</v>
      </c>
      <c r="D52" s="18">
        <v>500</v>
      </c>
      <c r="E52" s="19"/>
      <c r="F52" s="20">
        <f t="shared" si="0"/>
        <v>25521.66</v>
      </c>
      <c r="G52" s="18"/>
      <c r="H52" s="19"/>
      <c r="I52" s="20"/>
      <c r="J52" s="20"/>
      <c r="K52" s="21">
        <f t="shared" si="2"/>
        <v>0</v>
      </c>
      <c r="L52" s="20"/>
      <c r="M52" s="20"/>
      <c r="N52" s="20"/>
      <c r="O52" s="20"/>
      <c r="P52" s="20"/>
      <c r="Q52" s="22"/>
    </row>
    <row r="53" spans="1:17" x14ac:dyDescent="0.2">
      <c r="A53" s="10">
        <v>50</v>
      </c>
      <c r="B53" s="23">
        <v>37155</v>
      </c>
      <c r="C53" s="10" t="s">
        <v>69</v>
      </c>
      <c r="D53" s="18">
        <v>500</v>
      </c>
      <c r="E53" s="19"/>
      <c r="F53" s="20">
        <f t="shared" si="0"/>
        <v>26021.66</v>
      </c>
      <c r="G53" s="18"/>
      <c r="H53" s="19"/>
      <c r="I53" s="20"/>
      <c r="J53" s="20"/>
      <c r="K53" s="21">
        <f t="shared" si="2"/>
        <v>0</v>
      </c>
      <c r="L53" s="20"/>
      <c r="M53" s="20"/>
      <c r="N53" s="20"/>
      <c r="O53" s="20"/>
      <c r="P53" s="20"/>
      <c r="Q53" s="22"/>
    </row>
    <row r="54" spans="1:17" x14ac:dyDescent="0.2">
      <c r="A54" s="10">
        <v>51</v>
      </c>
      <c r="B54" s="23">
        <v>37155</v>
      </c>
      <c r="C54" s="10" t="s">
        <v>70</v>
      </c>
      <c r="D54" s="18">
        <v>500</v>
      </c>
      <c r="E54" s="19"/>
      <c r="F54" s="20">
        <f t="shared" si="0"/>
        <v>26521.66</v>
      </c>
      <c r="G54" s="18"/>
      <c r="H54" s="19"/>
      <c r="I54" s="20"/>
      <c r="J54" s="20"/>
      <c r="K54" s="21">
        <f t="shared" si="2"/>
        <v>0</v>
      </c>
      <c r="L54" s="20"/>
      <c r="M54" s="20"/>
      <c r="N54" s="20"/>
      <c r="O54" s="20"/>
      <c r="P54" s="20"/>
      <c r="Q54" s="22"/>
    </row>
    <row r="55" spans="1:17" x14ac:dyDescent="0.2">
      <c r="A55" s="10">
        <v>52</v>
      </c>
      <c r="B55" s="23">
        <v>37155</v>
      </c>
      <c r="C55" s="10" t="s">
        <v>71</v>
      </c>
      <c r="D55" s="18">
        <v>500</v>
      </c>
      <c r="E55" s="19"/>
      <c r="F55" s="20">
        <f t="shared" si="0"/>
        <v>27021.66</v>
      </c>
      <c r="G55" s="18"/>
      <c r="H55" s="19"/>
      <c r="I55" s="20"/>
      <c r="J55" s="20"/>
      <c r="K55" s="21">
        <f t="shared" si="2"/>
        <v>0</v>
      </c>
      <c r="L55" s="20"/>
      <c r="M55" s="20"/>
      <c r="N55" s="20"/>
      <c r="O55" s="20"/>
      <c r="P55" s="20"/>
      <c r="Q55" s="22"/>
    </row>
    <row r="56" spans="1:17" x14ac:dyDescent="0.2">
      <c r="A56" s="10">
        <v>53</v>
      </c>
      <c r="B56" s="23">
        <v>37155</v>
      </c>
      <c r="C56" s="10" t="s">
        <v>72</v>
      </c>
      <c r="D56" s="18">
        <v>500</v>
      </c>
      <c r="E56" s="19"/>
      <c r="F56" s="20">
        <f t="shared" si="0"/>
        <v>27521.66</v>
      </c>
      <c r="G56" s="18"/>
      <c r="H56" s="19"/>
      <c r="I56" s="20"/>
      <c r="J56" s="20"/>
      <c r="K56" s="21">
        <f t="shared" si="2"/>
        <v>0</v>
      </c>
      <c r="L56" s="20"/>
      <c r="M56" s="20"/>
      <c r="N56" s="20"/>
      <c r="O56" s="20"/>
      <c r="P56" s="20"/>
      <c r="Q56" s="22"/>
    </row>
    <row r="57" spans="1:17" x14ac:dyDescent="0.2">
      <c r="A57" s="10">
        <v>54</v>
      </c>
      <c r="B57" s="23">
        <v>37156</v>
      </c>
      <c r="C57" s="10" t="s">
        <v>73</v>
      </c>
      <c r="D57" s="18">
        <v>500</v>
      </c>
      <c r="E57" s="19"/>
      <c r="F57" s="20">
        <f t="shared" si="0"/>
        <v>28021.66</v>
      </c>
      <c r="G57" s="18"/>
      <c r="H57" s="19"/>
      <c r="I57" s="20"/>
      <c r="J57" s="20"/>
      <c r="K57" s="21">
        <f t="shared" si="2"/>
        <v>0</v>
      </c>
      <c r="L57" s="20"/>
      <c r="M57" s="20"/>
      <c r="N57" s="20"/>
      <c r="O57" s="20"/>
      <c r="P57" s="20"/>
      <c r="Q57" s="22"/>
    </row>
    <row r="58" spans="1:17" x14ac:dyDescent="0.2">
      <c r="A58" s="10">
        <v>55</v>
      </c>
      <c r="B58" s="23">
        <v>37156</v>
      </c>
      <c r="C58" s="10" t="s">
        <v>74</v>
      </c>
      <c r="D58" s="18">
        <v>500</v>
      </c>
      <c r="E58" s="19"/>
      <c r="F58" s="20">
        <f t="shared" si="0"/>
        <v>28521.66</v>
      </c>
      <c r="G58" s="18"/>
      <c r="H58" s="19"/>
      <c r="I58" s="20"/>
      <c r="J58" s="20"/>
      <c r="K58" s="21">
        <f t="shared" si="2"/>
        <v>0</v>
      </c>
      <c r="L58" s="20"/>
      <c r="M58" s="20"/>
      <c r="N58" s="20"/>
      <c r="O58" s="20"/>
      <c r="P58" s="20"/>
      <c r="Q58" s="22"/>
    </row>
    <row r="59" spans="1:17" x14ac:dyDescent="0.2">
      <c r="A59" s="10">
        <v>56</v>
      </c>
      <c r="B59" s="23">
        <v>37156</v>
      </c>
      <c r="C59" s="10" t="s">
        <v>75</v>
      </c>
      <c r="D59" s="18">
        <v>500</v>
      </c>
      <c r="E59" s="19"/>
      <c r="F59" s="20">
        <f t="shared" si="0"/>
        <v>29021.66</v>
      </c>
      <c r="G59" s="18"/>
      <c r="H59" s="19"/>
      <c r="I59" s="20"/>
      <c r="J59" s="20"/>
      <c r="K59" s="21">
        <f t="shared" si="2"/>
        <v>0</v>
      </c>
      <c r="L59" s="20"/>
      <c r="M59" s="20"/>
      <c r="N59" s="20"/>
      <c r="O59" s="20"/>
      <c r="P59" s="20"/>
      <c r="Q59" s="22"/>
    </row>
    <row r="60" spans="1:17" x14ac:dyDescent="0.2">
      <c r="A60" s="10">
        <v>57</v>
      </c>
      <c r="B60" s="23">
        <v>37156</v>
      </c>
      <c r="C60" s="10" t="s">
        <v>76</v>
      </c>
      <c r="D60" s="18">
        <v>500</v>
      </c>
      <c r="E60" s="19"/>
      <c r="F60" s="20">
        <f t="shared" si="0"/>
        <v>29521.66</v>
      </c>
      <c r="G60" s="18"/>
      <c r="H60" s="19"/>
      <c r="I60" s="20"/>
      <c r="J60" s="20"/>
      <c r="K60" s="21">
        <f t="shared" si="2"/>
        <v>0</v>
      </c>
      <c r="L60" s="20"/>
      <c r="M60" s="20"/>
      <c r="N60" s="20"/>
      <c r="O60" s="20"/>
      <c r="P60" s="20"/>
      <c r="Q60" s="22"/>
    </row>
    <row r="61" spans="1:17" x14ac:dyDescent="0.2">
      <c r="A61" s="10">
        <v>58</v>
      </c>
      <c r="B61" s="23">
        <v>37156</v>
      </c>
      <c r="C61" s="10" t="s">
        <v>77</v>
      </c>
      <c r="D61" s="18">
        <v>500</v>
      </c>
      <c r="E61" s="19"/>
      <c r="F61" s="20">
        <f t="shared" si="0"/>
        <v>30021.66</v>
      </c>
      <c r="G61" s="18"/>
      <c r="H61" s="19"/>
      <c r="I61" s="20"/>
      <c r="J61" s="20"/>
      <c r="K61" s="21">
        <f t="shared" si="2"/>
        <v>0</v>
      </c>
      <c r="L61" s="20"/>
      <c r="M61" s="20"/>
      <c r="N61" s="20"/>
      <c r="O61" s="20"/>
      <c r="P61" s="20"/>
      <c r="Q61" s="22"/>
    </row>
    <row r="62" spans="1:17" x14ac:dyDescent="0.2">
      <c r="A62" s="10">
        <v>59</v>
      </c>
      <c r="B62" s="23">
        <v>37159</v>
      </c>
      <c r="C62" s="10" t="s">
        <v>78</v>
      </c>
      <c r="D62" s="18">
        <v>500</v>
      </c>
      <c r="E62" s="19"/>
      <c r="F62" s="20">
        <f t="shared" si="0"/>
        <v>30521.66</v>
      </c>
      <c r="G62" s="18"/>
      <c r="H62" s="19"/>
      <c r="I62" s="20"/>
      <c r="J62" s="20"/>
      <c r="K62" s="21">
        <f t="shared" si="2"/>
        <v>0</v>
      </c>
      <c r="L62" s="20"/>
      <c r="M62" s="20"/>
      <c r="N62" s="20"/>
      <c r="O62" s="20"/>
      <c r="P62" s="20"/>
      <c r="Q62" s="22"/>
    </row>
    <row r="63" spans="1:17" x14ac:dyDescent="0.2">
      <c r="A63" s="10">
        <v>60</v>
      </c>
      <c r="B63" s="23">
        <v>37160</v>
      </c>
      <c r="C63" s="10" t="s">
        <v>79</v>
      </c>
      <c r="D63" s="18">
        <v>500</v>
      </c>
      <c r="E63" s="19"/>
      <c r="F63" s="20">
        <f t="shared" si="0"/>
        <v>31021.66</v>
      </c>
      <c r="G63" s="18"/>
      <c r="H63" s="19"/>
      <c r="I63" s="20"/>
      <c r="J63" s="20"/>
      <c r="K63" s="21">
        <f t="shared" si="2"/>
        <v>0</v>
      </c>
      <c r="L63" s="20"/>
      <c r="M63" s="20"/>
      <c r="N63" s="20"/>
      <c r="O63" s="20"/>
      <c r="P63" s="20"/>
      <c r="Q63" s="22"/>
    </row>
    <row r="64" spans="1:17" x14ac:dyDescent="0.2">
      <c r="A64" s="10">
        <v>61</v>
      </c>
      <c r="B64" s="23">
        <v>37160</v>
      </c>
      <c r="C64" s="10" t="s">
        <v>80</v>
      </c>
      <c r="D64" s="18">
        <v>500</v>
      </c>
      <c r="E64" s="19"/>
      <c r="F64" s="20">
        <f t="shared" si="0"/>
        <v>31521.66</v>
      </c>
      <c r="G64" s="18"/>
      <c r="H64" s="19"/>
      <c r="I64" s="20"/>
      <c r="J64" s="20"/>
      <c r="K64" s="21">
        <f t="shared" si="2"/>
        <v>0</v>
      </c>
      <c r="L64" s="20"/>
      <c r="M64" s="20"/>
      <c r="N64" s="20"/>
      <c r="O64" s="20"/>
      <c r="P64" s="20"/>
      <c r="Q64" s="22"/>
    </row>
    <row r="65" spans="1:17" x14ac:dyDescent="0.2">
      <c r="A65" s="10">
        <v>62</v>
      </c>
      <c r="B65" s="23">
        <v>37161</v>
      </c>
      <c r="C65" s="10" t="s">
        <v>81</v>
      </c>
      <c r="D65" s="18">
        <v>500</v>
      </c>
      <c r="E65" s="19"/>
      <c r="F65" s="20">
        <f t="shared" si="0"/>
        <v>32021.66</v>
      </c>
      <c r="G65" s="18"/>
      <c r="H65" s="19"/>
      <c r="I65" s="20"/>
      <c r="J65" s="20"/>
      <c r="K65" s="21">
        <f t="shared" si="2"/>
        <v>0</v>
      </c>
      <c r="L65" s="20"/>
      <c r="M65" s="20"/>
      <c r="N65" s="20"/>
      <c r="O65" s="20"/>
      <c r="P65" s="20"/>
      <c r="Q65" s="22"/>
    </row>
    <row r="66" spans="1:17" x14ac:dyDescent="0.2">
      <c r="A66" s="10">
        <v>63</v>
      </c>
      <c r="B66" s="23">
        <v>37163</v>
      </c>
      <c r="C66" s="10" t="s">
        <v>82</v>
      </c>
      <c r="D66" s="18">
        <v>500</v>
      </c>
      <c r="E66" s="19"/>
      <c r="F66" s="20">
        <f t="shared" si="0"/>
        <v>32521.66</v>
      </c>
      <c r="G66" s="18"/>
      <c r="H66" s="19"/>
      <c r="I66" s="20"/>
      <c r="J66" s="20"/>
      <c r="K66" s="21">
        <f t="shared" si="2"/>
        <v>0</v>
      </c>
      <c r="L66" s="20"/>
      <c r="M66" s="20"/>
      <c r="N66" s="20"/>
      <c r="O66" s="20"/>
      <c r="P66" s="20"/>
      <c r="Q66" s="22"/>
    </row>
    <row r="67" spans="1:17" x14ac:dyDescent="0.2">
      <c r="A67" s="10">
        <v>64</v>
      </c>
      <c r="B67" s="23">
        <v>37163</v>
      </c>
      <c r="C67" s="10" t="s">
        <v>83</v>
      </c>
      <c r="D67" s="18">
        <v>500</v>
      </c>
      <c r="E67" s="19"/>
      <c r="F67" s="20">
        <f t="shared" si="0"/>
        <v>33021.660000000003</v>
      </c>
      <c r="G67" s="18"/>
      <c r="H67" s="19"/>
      <c r="I67" s="20"/>
      <c r="J67" s="20"/>
      <c r="K67" s="21">
        <f t="shared" si="2"/>
        <v>0</v>
      </c>
      <c r="L67" s="20"/>
      <c r="M67" s="20"/>
      <c r="N67" s="20"/>
      <c r="O67" s="20"/>
      <c r="P67" s="20"/>
      <c r="Q67" s="22"/>
    </row>
    <row r="68" spans="1:17" x14ac:dyDescent="0.2">
      <c r="A68" s="10">
        <v>65</v>
      </c>
      <c r="B68" s="23">
        <v>37163</v>
      </c>
      <c r="C68" s="10" t="s">
        <v>84</v>
      </c>
      <c r="D68" s="18">
        <v>500</v>
      </c>
      <c r="E68" s="19"/>
      <c r="F68" s="20">
        <f t="shared" si="0"/>
        <v>33521.660000000003</v>
      </c>
      <c r="G68" s="18"/>
      <c r="H68" s="19"/>
      <c r="I68" s="20"/>
      <c r="J68" s="20"/>
      <c r="K68" s="21">
        <f t="shared" si="2"/>
        <v>0</v>
      </c>
      <c r="L68" s="20"/>
      <c r="M68" s="20"/>
      <c r="N68" s="20"/>
      <c r="O68" s="20"/>
      <c r="P68" s="20"/>
      <c r="Q68" s="22"/>
    </row>
    <row r="69" spans="1:17" x14ac:dyDescent="0.2">
      <c r="A69" s="10">
        <v>66</v>
      </c>
      <c r="B69" s="23">
        <v>37164</v>
      </c>
      <c r="C69" s="10" t="s">
        <v>85</v>
      </c>
      <c r="D69" s="18">
        <v>6.83</v>
      </c>
      <c r="E69" s="19"/>
      <c r="F69" s="20">
        <f t="shared" si="0"/>
        <v>33528.490000000005</v>
      </c>
      <c r="G69" s="18" t="s">
        <v>2</v>
      </c>
      <c r="H69" s="19">
        <v>6.83</v>
      </c>
      <c r="I69" s="20"/>
      <c r="J69" s="20"/>
      <c r="K69" s="21">
        <f t="shared" si="2"/>
        <v>0</v>
      </c>
      <c r="L69" s="20"/>
      <c r="M69" s="20"/>
      <c r="N69" s="20"/>
      <c r="O69" s="20"/>
      <c r="P69" s="20"/>
      <c r="Q69" s="22"/>
    </row>
    <row r="70" spans="1:17" x14ac:dyDescent="0.2">
      <c r="A70" s="10">
        <v>67</v>
      </c>
      <c r="B70" s="23"/>
      <c r="C70" s="10" t="s">
        <v>86</v>
      </c>
      <c r="D70" s="18"/>
      <c r="E70" s="19">
        <v>184</v>
      </c>
      <c r="F70" s="20">
        <f t="shared" si="0"/>
        <v>33344.490000000005</v>
      </c>
      <c r="G70" s="18">
        <v>184</v>
      </c>
      <c r="H70" s="19" t="s">
        <v>2</v>
      </c>
      <c r="I70" s="20"/>
      <c r="J70" s="20"/>
      <c r="K70" s="21">
        <f t="shared" si="2"/>
        <v>0</v>
      </c>
      <c r="L70" s="20"/>
      <c r="M70" s="20"/>
      <c r="N70" s="20"/>
      <c r="O70" s="20"/>
      <c r="P70" s="20"/>
      <c r="Q70" s="22"/>
    </row>
    <row r="71" spans="1:17" x14ac:dyDescent="0.2">
      <c r="A71" s="10">
        <v>68</v>
      </c>
      <c r="B71" s="23">
        <v>37166</v>
      </c>
      <c r="C71" s="10" t="s">
        <v>87</v>
      </c>
      <c r="D71" s="18">
        <v>500</v>
      </c>
      <c r="E71" s="19"/>
      <c r="F71" s="20">
        <f t="shared" si="0"/>
        <v>33844.490000000005</v>
      </c>
      <c r="G71" s="18"/>
      <c r="H71" s="19"/>
      <c r="I71" s="20"/>
      <c r="J71" s="20"/>
      <c r="K71" s="21">
        <f t="shared" si="2"/>
        <v>0</v>
      </c>
      <c r="L71" s="20"/>
      <c r="M71" s="20"/>
      <c r="N71" s="20"/>
      <c r="O71" s="20"/>
      <c r="P71" s="20"/>
      <c r="Q71" s="22"/>
    </row>
    <row r="72" spans="1:17" x14ac:dyDescent="0.2">
      <c r="A72" s="10">
        <v>69</v>
      </c>
      <c r="B72" s="23">
        <v>37166</v>
      </c>
      <c r="C72" s="10" t="s">
        <v>88</v>
      </c>
      <c r="D72" s="18">
        <v>500</v>
      </c>
      <c r="E72" s="19"/>
      <c r="F72" s="20">
        <f t="shared" si="0"/>
        <v>34344.490000000005</v>
      </c>
      <c r="G72" s="18"/>
      <c r="H72" s="19"/>
      <c r="I72" s="20"/>
      <c r="J72" s="20"/>
      <c r="K72" s="21">
        <f t="shared" si="2"/>
        <v>0</v>
      </c>
      <c r="L72" s="20"/>
      <c r="M72" s="20"/>
      <c r="N72" s="20"/>
      <c r="O72" s="20"/>
      <c r="P72" s="20"/>
      <c r="Q72" s="22"/>
    </row>
    <row r="73" spans="1:17" x14ac:dyDescent="0.2">
      <c r="A73" s="10">
        <v>70</v>
      </c>
      <c r="B73" s="23">
        <v>37166</v>
      </c>
      <c r="C73" s="10" t="s">
        <v>89</v>
      </c>
      <c r="D73" s="18">
        <v>500</v>
      </c>
      <c r="E73" s="19"/>
      <c r="F73" s="20">
        <f t="shared" si="0"/>
        <v>34844.490000000005</v>
      </c>
      <c r="G73" s="18"/>
      <c r="H73" s="19"/>
      <c r="I73" s="20"/>
      <c r="J73" s="20"/>
      <c r="K73" s="21">
        <f t="shared" si="2"/>
        <v>0</v>
      </c>
      <c r="L73" s="20"/>
      <c r="M73" s="20"/>
      <c r="N73" s="20"/>
      <c r="O73" s="20"/>
      <c r="P73" s="20"/>
      <c r="Q73" s="22"/>
    </row>
    <row r="74" spans="1:17" x14ac:dyDescent="0.2">
      <c r="A74" s="10">
        <v>71</v>
      </c>
      <c r="B74" s="23">
        <v>37167</v>
      </c>
      <c r="C74" s="10" t="s">
        <v>90</v>
      </c>
      <c r="D74" s="18">
        <v>500</v>
      </c>
      <c r="E74" s="19"/>
      <c r="F74" s="20">
        <f t="shared" si="0"/>
        <v>35344.490000000005</v>
      </c>
      <c r="G74" s="18"/>
      <c r="H74" s="19"/>
      <c r="I74" s="20"/>
      <c r="J74" s="20"/>
      <c r="K74" s="21">
        <f t="shared" si="2"/>
        <v>0</v>
      </c>
      <c r="L74" s="20"/>
      <c r="M74" s="20"/>
      <c r="N74" s="20"/>
      <c r="O74" s="20"/>
      <c r="P74" s="20"/>
      <c r="Q74" s="22"/>
    </row>
    <row r="75" spans="1:17" x14ac:dyDescent="0.2">
      <c r="A75" s="10">
        <v>72</v>
      </c>
      <c r="B75" s="23">
        <v>37167</v>
      </c>
      <c r="C75" s="10" t="s">
        <v>91</v>
      </c>
      <c r="D75" s="18">
        <v>500</v>
      </c>
      <c r="E75" s="19"/>
      <c r="F75" s="20">
        <f t="shared" si="0"/>
        <v>35844.490000000005</v>
      </c>
      <c r="G75" s="18"/>
      <c r="H75" s="19"/>
      <c r="I75" s="20"/>
      <c r="J75" s="20"/>
      <c r="K75" s="21">
        <f t="shared" si="2"/>
        <v>0</v>
      </c>
      <c r="L75" s="20"/>
      <c r="M75" s="20"/>
      <c r="N75" s="20"/>
      <c r="O75" s="20"/>
      <c r="P75" s="20"/>
      <c r="Q75" s="22"/>
    </row>
    <row r="76" spans="1:17" x14ac:dyDescent="0.2">
      <c r="A76" s="10">
        <v>73</v>
      </c>
      <c r="B76" s="23">
        <v>37169</v>
      </c>
      <c r="C76" s="10" t="s">
        <v>92</v>
      </c>
      <c r="D76" s="18">
        <v>500</v>
      </c>
      <c r="E76" s="19"/>
      <c r="F76" s="20">
        <f t="shared" si="0"/>
        <v>36344.490000000005</v>
      </c>
      <c r="G76" s="18"/>
      <c r="H76" s="19"/>
      <c r="I76" s="20"/>
      <c r="J76" s="20"/>
      <c r="K76" s="21">
        <f t="shared" si="2"/>
        <v>0</v>
      </c>
      <c r="L76" s="20"/>
      <c r="M76" s="20"/>
      <c r="N76" s="20"/>
      <c r="O76" s="20"/>
      <c r="P76" s="20"/>
      <c r="Q76" s="22"/>
    </row>
    <row r="77" spans="1:17" x14ac:dyDescent="0.2">
      <c r="A77" s="10">
        <v>74</v>
      </c>
      <c r="B77" s="23">
        <v>37170</v>
      </c>
      <c r="C77" s="10" t="s">
        <v>93</v>
      </c>
      <c r="D77" s="18">
        <v>500</v>
      </c>
      <c r="E77" s="19"/>
      <c r="F77" s="20">
        <f t="shared" si="0"/>
        <v>36844.490000000005</v>
      </c>
      <c r="G77" s="18"/>
      <c r="H77" s="19"/>
      <c r="I77" s="20"/>
      <c r="J77" s="20"/>
      <c r="K77" s="21">
        <f t="shared" si="2"/>
        <v>0</v>
      </c>
      <c r="L77" s="20"/>
      <c r="M77" s="20"/>
      <c r="N77" s="20"/>
      <c r="O77" s="20"/>
      <c r="P77" s="20"/>
      <c r="Q77" s="22"/>
    </row>
    <row r="78" spans="1:17" x14ac:dyDescent="0.2">
      <c r="A78" s="10">
        <v>75</v>
      </c>
      <c r="B78" s="23">
        <v>37170</v>
      </c>
      <c r="C78" s="10" t="s">
        <v>94</v>
      </c>
      <c r="D78" s="18">
        <v>500</v>
      </c>
      <c r="E78" s="19"/>
      <c r="F78" s="20">
        <f t="shared" si="0"/>
        <v>37344.490000000005</v>
      </c>
      <c r="G78" s="18"/>
      <c r="H78" s="19"/>
      <c r="I78" s="20"/>
      <c r="J78" s="20"/>
      <c r="K78" s="21">
        <f t="shared" si="2"/>
        <v>0</v>
      </c>
      <c r="L78" s="20"/>
      <c r="M78" s="20"/>
      <c r="N78" s="20"/>
      <c r="O78" s="20"/>
      <c r="P78" s="20"/>
      <c r="Q78" s="22"/>
    </row>
    <row r="79" spans="1:17" x14ac:dyDescent="0.2">
      <c r="A79" s="10">
        <v>76</v>
      </c>
      <c r="B79" s="23">
        <v>37170</v>
      </c>
      <c r="C79" s="10" t="s">
        <v>95</v>
      </c>
      <c r="D79" s="18">
        <v>500</v>
      </c>
      <c r="E79" s="19"/>
      <c r="F79" s="20">
        <f t="shared" si="0"/>
        <v>37844.490000000005</v>
      </c>
      <c r="G79" s="18"/>
      <c r="H79" s="19"/>
      <c r="I79" s="20"/>
      <c r="J79" s="20"/>
      <c r="K79" s="21">
        <f t="shared" si="2"/>
        <v>0</v>
      </c>
      <c r="L79" s="20"/>
      <c r="M79" s="20" t="s">
        <v>2</v>
      </c>
      <c r="N79" s="20"/>
      <c r="O79" s="20"/>
      <c r="P79" s="20"/>
      <c r="Q79" s="22"/>
    </row>
    <row r="80" spans="1:17" x14ac:dyDescent="0.2">
      <c r="A80" s="10">
        <v>77</v>
      </c>
      <c r="B80" s="23">
        <v>37173</v>
      </c>
      <c r="C80" s="10" t="s">
        <v>96</v>
      </c>
      <c r="D80" s="18">
        <v>500</v>
      </c>
      <c r="E80" s="19"/>
      <c r="F80" s="20">
        <f t="shared" si="0"/>
        <v>38344.490000000005</v>
      </c>
      <c r="G80" s="18"/>
      <c r="H80" s="19"/>
      <c r="I80" s="20"/>
      <c r="J80" s="20"/>
      <c r="K80" s="21">
        <f t="shared" si="2"/>
        <v>0</v>
      </c>
      <c r="L80" s="20"/>
      <c r="M80" s="20"/>
      <c r="N80" s="20"/>
      <c r="O80" s="20"/>
      <c r="P80" s="20"/>
      <c r="Q80" s="22"/>
    </row>
    <row r="81" spans="1:17" x14ac:dyDescent="0.2">
      <c r="A81" s="10">
        <v>78</v>
      </c>
      <c r="B81" s="23">
        <v>37173</v>
      </c>
      <c r="C81" s="10" t="s">
        <v>97</v>
      </c>
      <c r="D81" s="18">
        <v>500</v>
      </c>
      <c r="E81" s="19"/>
      <c r="F81" s="20">
        <f t="shared" si="0"/>
        <v>38844.490000000005</v>
      </c>
      <c r="G81" s="18"/>
      <c r="H81" s="19"/>
      <c r="I81" s="20"/>
      <c r="J81" s="20"/>
      <c r="K81" s="21">
        <f t="shared" si="2"/>
        <v>0</v>
      </c>
      <c r="L81" s="20"/>
      <c r="M81" s="20"/>
      <c r="N81" s="20"/>
      <c r="O81" s="20"/>
      <c r="P81" s="20"/>
      <c r="Q81" s="22"/>
    </row>
    <row r="82" spans="1:17" x14ac:dyDescent="0.2">
      <c r="A82" s="10">
        <v>79</v>
      </c>
      <c r="B82" s="23">
        <v>37173</v>
      </c>
      <c r="C82" s="10" t="s">
        <v>98</v>
      </c>
      <c r="D82" s="18">
        <v>500</v>
      </c>
      <c r="E82" s="19"/>
      <c r="F82" s="20">
        <f t="shared" si="0"/>
        <v>39344.490000000005</v>
      </c>
      <c r="G82" s="18"/>
      <c r="H82" s="19"/>
      <c r="I82" s="20"/>
      <c r="J82" s="20"/>
      <c r="K82" s="21">
        <f t="shared" si="2"/>
        <v>0</v>
      </c>
      <c r="L82" s="20"/>
      <c r="M82" s="20"/>
      <c r="N82" s="20"/>
      <c r="O82" s="20"/>
      <c r="P82" s="20"/>
      <c r="Q82" s="22"/>
    </row>
    <row r="83" spans="1:17" x14ac:dyDescent="0.2">
      <c r="A83" s="10">
        <v>80</v>
      </c>
      <c r="B83" s="23">
        <v>37175</v>
      </c>
      <c r="C83" s="10" t="s">
        <v>99</v>
      </c>
      <c r="D83" s="18">
        <v>500</v>
      </c>
      <c r="E83" s="19"/>
      <c r="F83" s="20">
        <f t="shared" si="0"/>
        <v>39844.490000000005</v>
      </c>
      <c r="G83" s="18"/>
      <c r="H83" s="19"/>
      <c r="I83" s="20"/>
      <c r="J83" s="20"/>
      <c r="K83" s="21">
        <f t="shared" si="2"/>
        <v>0</v>
      </c>
      <c r="L83" s="20"/>
      <c r="M83" s="20"/>
      <c r="N83" s="20"/>
      <c r="O83" s="20"/>
      <c r="P83" s="20"/>
      <c r="Q83" s="22"/>
    </row>
    <row r="84" spans="1:17" x14ac:dyDescent="0.2">
      <c r="A84" s="10">
        <v>81</v>
      </c>
      <c r="B84" s="23">
        <v>37176</v>
      </c>
      <c r="C84" s="10" t="s">
        <v>100</v>
      </c>
      <c r="D84" s="18">
        <v>500</v>
      </c>
      <c r="E84" s="19"/>
      <c r="F84" s="20">
        <f t="shared" si="0"/>
        <v>40344.490000000005</v>
      </c>
      <c r="G84" s="18"/>
      <c r="H84" s="19"/>
      <c r="I84" s="20"/>
      <c r="J84" s="20"/>
      <c r="K84" s="21">
        <f t="shared" si="2"/>
        <v>0</v>
      </c>
      <c r="L84" s="20"/>
      <c r="M84" s="20"/>
      <c r="N84" s="20"/>
      <c r="O84" s="20"/>
      <c r="P84" s="20"/>
      <c r="Q84" s="22"/>
    </row>
    <row r="85" spans="1:17" x14ac:dyDescent="0.2">
      <c r="A85" s="10">
        <v>82</v>
      </c>
      <c r="B85" s="23">
        <v>37176</v>
      </c>
      <c r="C85" s="10" t="s">
        <v>101</v>
      </c>
      <c r="D85" s="18">
        <v>500</v>
      </c>
      <c r="E85" s="19"/>
      <c r="F85" s="20">
        <f t="shared" si="0"/>
        <v>40844.490000000005</v>
      </c>
      <c r="G85" s="18"/>
      <c r="H85" s="19"/>
      <c r="I85" s="20"/>
      <c r="J85" s="20"/>
      <c r="K85" s="21">
        <f t="shared" si="2"/>
        <v>0</v>
      </c>
      <c r="L85" s="20"/>
      <c r="M85" s="20"/>
      <c r="N85" s="20"/>
      <c r="O85" s="20"/>
      <c r="P85" s="20"/>
      <c r="Q85" s="22"/>
    </row>
    <row r="86" spans="1:17" x14ac:dyDescent="0.2">
      <c r="A86" s="10">
        <v>83</v>
      </c>
      <c r="B86" s="23">
        <v>37180</v>
      </c>
      <c r="C86" s="10" t="s">
        <v>102</v>
      </c>
      <c r="D86" s="18">
        <v>500</v>
      </c>
      <c r="E86" s="19"/>
      <c r="F86" s="20">
        <f t="shared" si="0"/>
        <v>41344.490000000005</v>
      </c>
      <c r="G86" s="18"/>
      <c r="H86" s="19"/>
      <c r="I86" s="20"/>
      <c r="J86" s="20"/>
      <c r="K86" s="21">
        <f t="shared" si="2"/>
        <v>0</v>
      </c>
      <c r="L86" s="20"/>
      <c r="M86" s="20"/>
      <c r="N86" s="20"/>
      <c r="O86" s="20"/>
      <c r="P86" s="20"/>
      <c r="Q86" s="22"/>
    </row>
    <row r="87" spans="1:17" x14ac:dyDescent="0.2">
      <c r="A87" s="10">
        <v>84</v>
      </c>
      <c r="B87" s="23">
        <v>37181</v>
      </c>
      <c r="C87" s="10" t="s">
        <v>103</v>
      </c>
      <c r="D87" s="18">
        <v>500</v>
      </c>
      <c r="E87" s="19"/>
      <c r="F87" s="20">
        <f t="shared" si="0"/>
        <v>41844.490000000005</v>
      </c>
      <c r="G87" s="18"/>
      <c r="H87" s="19"/>
      <c r="I87" s="20"/>
      <c r="J87" s="20"/>
      <c r="K87" s="21">
        <f t="shared" si="2"/>
        <v>0</v>
      </c>
      <c r="L87" s="20"/>
      <c r="M87" s="20"/>
      <c r="N87" s="20"/>
      <c r="O87" s="20"/>
      <c r="P87" s="20"/>
      <c r="Q87" s="22"/>
    </row>
    <row r="88" spans="1:17" x14ac:dyDescent="0.2">
      <c r="A88" s="10">
        <v>85</v>
      </c>
      <c r="B88" s="23">
        <v>37181</v>
      </c>
      <c r="C88" s="10" t="s">
        <v>104</v>
      </c>
      <c r="D88" s="18">
        <v>500</v>
      </c>
      <c r="E88" s="19"/>
      <c r="F88" s="20">
        <f t="shared" si="0"/>
        <v>42344.490000000005</v>
      </c>
      <c r="G88" s="18"/>
      <c r="H88" s="19"/>
      <c r="I88" s="20"/>
      <c r="J88" s="20"/>
      <c r="K88" s="21">
        <f t="shared" si="2"/>
        <v>0</v>
      </c>
      <c r="L88" s="20"/>
      <c r="M88" s="20"/>
      <c r="N88" s="20"/>
      <c r="O88" s="20"/>
      <c r="P88" s="20"/>
      <c r="Q88" s="22"/>
    </row>
    <row r="89" spans="1:17" x14ac:dyDescent="0.2">
      <c r="A89" s="10">
        <v>86</v>
      </c>
      <c r="B89" s="23">
        <v>37182</v>
      </c>
      <c r="C89" s="10" t="s">
        <v>105</v>
      </c>
      <c r="D89" s="18">
        <v>500</v>
      </c>
      <c r="E89" s="19"/>
      <c r="F89" s="20">
        <f t="shared" si="0"/>
        <v>42844.490000000005</v>
      </c>
      <c r="G89" s="18"/>
      <c r="H89" s="19"/>
      <c r="I89" s="20"/>
      <c r="J89" s="20"/>
      <c r="K89" s="21">
        <f t="shared" si="2"/>
        <v>0</v>
      </c>
      <c r="L89" s="20"/>
      <c r="M89" s="20"/>
      <c r="N89" s="20"/>
      <c r="O89" s="20"/>
      <c r="P89" s="20"/>
      <c r="Q89" s="22"/>
    </row>
    <row r="90" spans="1:17" x14ac:dyDescent="0.2">
      <c r="A90" s="10">
        <v>87</v>
      </c>
      <c r="B90" s="23">
        <v>37182</v>
      </c>
      <c r="C90" s="10" t="s">
        <v>106</v>
      </c>
      <c r="D90" s="18">
        <v>500</v>
      </c>
      <c r="E90" s="19"/>
      <c r="F90" s="20">
        <f t="shared" si="0"/>
        <v>43344.490000000005</v>
      </c>
      <c r="G90" s="18"/>
      <c r="H90" s="19"/>
      <c r="I90" s="20"/>
      <c r="J90" s="20"/>
      <c r="K90" s="21">
        <f t="shared" si="2"/>
        <v>0</v>
      </c>
      <c r="L90" s="20"/>
      <c r="M90" s="20"/>
      <c r="N90" s="20"/>
      <c r="O90" s="20"/>
      <c r="P90" s="20"/>
      <c r="Q90" s="22"/>
    </row>
    <row r="91" spans="1:17" x14ac:dyDescent="0.2">
      <c r="A91" s="10">
        <v>88</v>
      </c>
      <c r="B91" s="23">
        <v>37182</v>
      </c>
      <c r="C91" s="10" t="s">
        <v>107</v>
      </c>
      <c r="D91" s="18"/>
      <c r="E91" s="19">
        <v>1500</v>
      </c>
      <c r="F91" s="20">
        <f t="shared" si="0"/>
        <v>41844.490000000005</v>
      </c>
      <c r="G91" s="18"/>
      <c r="H91" s="19"/>
      <c r="I91" s="20">
        <v>1500</v>
      </c>
      <c r="J91" s="20"/>
      <c r="K91" s="21">
        <f t="shared" si="2"/>
        <v>1500</v>
      </c>
      <c r="L91" s="20"/>
      <c r="M91" s="20"/>
      <c r="N91" s="20"/>
      <c r="O91" s="20"/>
      <c r="P91" s="20"/>
      <c r="Q91" s="22"/>
    </row>
    <row r="92" spans="1:17" x14ac:dyDescent="0.2">
      <c r="A92" s="10">
        <v>89</v>
      </c>
      <c r="B92" s="23">
        <v>37183</v>
      </c>
      <c r="C92" s="24" t="s">
        <v>108</v>
      </c>
      <c r="D92" s="18">
        <v>500</v>
      </c>
      <c r="E92" s="19"/>
      <c r="F92" s="20">
        <f t="shared" si="0"/>
        <v>42344.490000000005</v>
      </c>
      <c r="G92" s="18"/>
      <c r="H92" s="19"/>
      <c r="I92" s="20"/>
      <c r="J92" s="20"/>
      <c r="K92" s="21">
        <f t="shared" si="2"/>
        <v>1500</v>
      </c>
      <c r="L92" s="20"/>
      <c r="M92" s="20"/>
      <c r="N92" s="20"/>
      <c r="O92" s="20"/>
      <c r="P92" s="20"/>
      <c r="Q92" s="22"/>
    </row>
    <row r="93" spans="1:17" x14ac:dyDescent="0.2">
      <c r="A93" s="10">
        <v>90</v>
      </c>
      <c r="B93" s="23">
        <v>37187</v>
      </c>
      <c r="C93" s="10" t="s">
        <v>109</v>
      </c>
      <c r="D93" s="18">
        <v>500</v>
      </c>
      <c r="E93" s="19"/>
      <c r="F93" s="20">
        <f t="shared" si="0"/>
        <v>42844.490000000005</v>
      </c>
      <c r="G93" s="18"/>
      <c r="H93" s="19"/>
      <c r="I93" s="20"/>
      <c r="J93" s="20"/>
      <c r="K93" s="21">
        <f t="shared" si="2"/>
        <v>1500</v>
      </c>
      <c r="L93" s="20"/>
      <c r="M93" s="20"/>
      <c r="N93" s="20"/>
      <c r="O93" s="20"/>
      <c r="P93" s="20"/>
      <c r="Q93" s="22"/>
    </row>
    <row r="94" spans="1:17" x14ac:dyDescent="0.2">
      <c r="A94" s="10">
        <v>91</v>
      </c>
      <c r="B94" s="23">
        <v>37188</v>
      </c>
      <c r="C94" s="10" t="s">
        <v>110</v>
      </c>
      <c r="D94" s="18">
        <v>500</v>
      </c>
      <c r="E94" s="19"/>
      <c r="F94" s="20">
        <f t="shared" si="0"/>
        <v>43344.490000000005</v>
      </c>
      <c r="G94" s="18"/>
      <c r="H94" s="19"/>
      <c r="I94" s="20"/>
      <c r="J94" s="20"/>
      <c r="K94" s="21">
        <f t="shared" si="2"/>
        <v>1500</v>
      </c>
      <c r="L94" s="20"/>
      <c r="M94" s="20"/>
      <c r="N94" s="20"/>
      <c r="O94" s="20"/>
      <c r="P94" s="20"/>
      <c r="Q94" s="22"/>
    </row>
    <row r="95" spans="1:17" x14ac:dyDescent="0.2">
      <c r="A95" s="10">
        <v>92</v>
      </c>
      <c r="B95" s="23">
        <v>37195</v>
      </c>
      <c r="C95" s="10" t="s">
        <v>111</v>
      </c>
      <c r="D95" s="18">
        <v>500</v>
      </c>
      <c r="E95" s="19"/>
      <c r="F95" s="20">
        <f t="shared" si="0"/>
        <v>43844.490000000005</v>
      </c>
      <c r="G95" s="18"/>
      <c r="H95" s="19"/>
      <c r="I95" s="20"/>
      <c r="J95" s="20"/>
      <c r="K95" s="21">
        <f t="shared" si="2"/>
        <v>1500</v>
      </c>
      <c r="L95" s="20"/>
      <c r="M95" s="20"/>
      <c r="N95" s="20"/>
      <c r="O95" s="20"/>
      <c r="P95" s="20"/>
      <c r="Q95" s="22"/>
    </row>
    <row r="96" spans="1:17" x14ac:dyDescent="0.2">
      <c r="A96" s="10">
        <v>93</v>
      </c>
      <c r="B96" s="23">
        <v>37195</v>
      </c>
      <c r="C96" s="10" t="s">
        <v>112</v>
      </c>
      <c r="D96" s="18"/>
      <c r="E96" s="19">
        <v>96</v>
      </c>
      <c r="F96" s="20">
        <f t="shared" si="0"/>
        <v>43748.490000000005</v>
      </c>
      <c r="G96" s="18">
        <v>96</v>
      </c>
      <c r="H96" s="19" t="s">
        <v>2</v>
      </c>
      <c r="I96" s="20"/>
      <c r="J96" s="20"/>
      <c r="K96" s="21">
        <f t="shared" si="2"/>
        <v>1500</v>
      </c>
      <c r="L96" s="20"/>
      <c r="M96" s="20"/>
      <c r="N96" s="20"/>
      <c r="O96" s="20"/>
      <c r="P96" s="20"/>
      <c r="Q96" s="22"/>
    </row>
    <row r="97" spans="1:17" x14ac:dyDescent="0.2">
      <c r="A97" s="10">
        <v>94</v>
      </c>
      <c r="B97" s="23">
        <v>37169</v>
      </c>
      <c r="C97" s="10" t="s">
        <v>113</v>
      </c>
      <c r="D97" s="18"/>
      <c r="E97" s="19"/>
      <c r="F97" s="20">
        <f t="shared" si="0"/>
        <v>43748.490000000005</v>
      </c>
      <c r="G97" s="18"/>
      <c r="H97" s="19"/>
      <c r="I97" s="20"/>
      <c r="J97" s="20">
        <v>1500</v>
      </c>
      <c r="K97" s="21">
        <f t="shared" si="2"/>
        <v>0</v>
      </c>
      <c r="L97" s="20">
        <v>1500</v>
      </c>
      <c r="M97" s="20"/>
      <c r="N97" s="20"/>
      <c r="O97" s="20"/>
      <c r="P97" s="20"/>
      <c r="Q97" s="22"/>
    </row>
    <row r="98" spans="1:17" x14ac:dyDescent="0.2">
      <c r="A98" s="10">
        <v>95</v>
      </c>
      <c r="B98" s="23">
        <v>37189</v>
      </c>
      <c r="C98" s="10" t="s">
        <v>114</v>
      </c>
      <c r="D98" s="18"/>
      <c r="E98" s="19"/>
      <c r="F98" s="20">
        <f t="shared" si="0"/>
        <v>43748.490000000005</v>
      </c>
      <c r="G98" s="18"/>
      <c r="H98" s="19"/>
      <c r="I98" s="20"/>
      <c r="J98" s="20">
        <v>1300</v>
      </c>
      <c r="K98" s="21">
        <f t="shared" si="2"/>
        <v>-1300</v>
      </c>
      <c r="L98" s="20">
        <v>1300</v>
      </c>
      <c r="M98" s="20"/>
      <c r="N98" s="20"/>
      <c r="O98" s="20"/>
      <c r="P98" s="20"/>
      <c r="Q98" s="22"/>
    </row>
    <row r="99" spans="1:17" x14ac:dyDescent="0.2">
      <c r="A99" s="10">
        <v>96</v>
      </c>
      <c r="B99" s="23">
        <v>37196</v>
      </c>
      <c r="C99" s="10" t="s">
        <v>115</v>
      </c>
      <c r="D99" s="18">
        <v>500</v>
      </c>
      <c r="E99" s="19"/>
      <c r="F99" s="20">
        <f t="shared" si="0"/>
        <v>44248.490000000005</v>
      </c>
      <c r="G99" s="18"/>
      <c r="H99" s="19"/>
      <c r="I99" s="20"/>
      <c r="J99" s="20"/>
      <c r="K99" s="21">
        <f t="shared" si="2"/>
        <v>-1300</v>
      </c>
      <c r="L99" s="20"/>
      <c r="M99" s="20"/>
      <c r="N99" s="20"/>
      <c r="O99" s="20"/>
      <c r="P99" s="20"/>
      <c r="Q99" s="22"/>
    </row>
    <row r="100" spans="1:17" x14ac:dyDescent="0.2">
      <c r="A100" s="10">
        <v>97</v>
      </c>
      <c r="B100" s="23">
        <v>37196</v>
      </c>
      <c r="C100" s="10" t="s">
        <v>116</v>
      </c>
      <c r="D100" s="18">
        <v>500</v>
      </c>
      <c r="E100" s="19"/>
      <c r="F100" s="20">
        <f t="shared" si="0"/>
        <v>44748.490000000005</v>
      </c>
      <c r="G100" s="18"/>
      <c r="H100" s="19"/>
      <c r="I100" s="20"/>
      <c r="J100" s="20"/>
      <c r="K100" s="21">
        <f t="shared" si="2"/>
        <v>-1300</v>
      </c>
      <c r="L100" s="20"/>
      <c r="M100" s="20"/>
      <c r="N100" s="20"/>
      <c r="O100" s="20"/>
      <c r="P100" s="20"/>
      <c r="Q100" s="22"/>
    </row>
    <row r="101" spans="1:17" x14ac:dyDescent="0.2">
      <c r="A101" s="10">
        <v>98</v>
      </c>
      <c r="B101" s="23">
        <v>37203</v>
      </c>
      <c r="C101" s="10" t="s">
        <v>117</v>
      </c>
      <c r="D101" s="18">
        <v>500</v>
      </c>
      <c r="E101" s="19"/>
      <c r="F101" s="20">
        <f t="shared" si="0"/>
        <v>45248.490000000005</v>
      </c>
      <c r="G101" s="18"/>
      <c r="H101" s="19"/>
      <c r="I101" s="20"/>
      <c r="J101" s="20"/>
      <c r="K101" s="21">
        <f t="shared" si="2"/>
        <v>-1300</v>
      </c>
      <c r="L101" s="20"/>
      <c r="M101" s="20"/>
      <c r="N101" s="20"/>
      <c r="O101" s="20"/>
      <c r="P101" s="20"/>
      <c r="Q101" s="22"/>
    </row>
    <row r="102" spans="1:17" x14ac:dyDescent="0.2">
      <c r="A102" s="10">
        <v>99</v>
      </c>
      <c r="B102" s="23">
        <v>37209</v>
      </c>
      <c r="C102" s="10" t="s">
        <v>118</v>
      </c>
      <c r="D102" s="18">
        <v>500</v>
      </c>
      <c r="E102" s="19"/>
      <c r="F102" s="20">
        <f t="shared" si="0"/>
        <v>45748.490000000005</v>
      </c>
      <c r="G102" s="18"/>
      <c r="H102" s="19"/>
      <c r="I102" s="20"/>
      <c r="J102" s="20"/>
      <c r="K102" s="21">
        <f t="shared" si="2"/>
        <v>-1300</v>
      </c>
      <c r="L102" s="20"/>
      <c r="M102" s="20"/>
      <c r="N102" s="20"/>
      <c r="O102" s="20"/>
      <c r="P102" s="20"/>
      <c r="Q102" s="22"/>
    </row>
    <row r="103" spans="1:17" x14ac:dyDescent="0.2">
      <c r="A103" s="10">
        <v>100</v>
      </c>
      <c r="B103" s="23">
        <v>37210</v>
      </c>
      <c r="C103" s="10" t="s">
        <v>107</v>
      </c>
      <c r="D103" s="18"/>
      <c r="E103" s="19">
        <v>4500</v>
      </c>
      <c r="F103" s="20">
        <f t="shared" si="0"/>
        <v>41248.490000000005</v>
      </c>
      <c r="G103" s="18"/>
      <c r="H103" s="19"/>
      <c r="I103" s="20">
        <v>4500</v>
      </c>
      <c r="J103" s="20"/>
      <c r="K103" s="21">
        <f t="shared" si="2"/>
        <v>3200</v>
      </c>
      <c r="L103" s="20"/>
      <c r="M103" s="20"/>
      <c r="N103" s="20"/>
      <c r="O103" s="20"/>
      <c r="P103" s="20"/>
      <c r="Q103" s="22"/>
    </row>
    <row r="104" spans="1:17" x14ac:dyDescent="0.2">
      <c r="A104" s="10">
        <v>101</v>
      </c>
      <c r="B104" s="23">
        <v>37211</v>
      </c>
      <c r="C104" s="10" t="s">
        <v>119</v>
      </c>
      <c r="D104" s="18">
        <v>500</v>
      </c>
      <c r="E104" s="19"/>
      <c r="F104" s="20">
        <f t="shared" si="0"/>
        <v>41748.490000000005</v>
      </c>
      <c r="G104" s="18"/>
      <c r="H104" s="19"/>
      <c r="I104" s="20"/>
      <c r="J104" s="20"/>
      <c r="K104" s="21">
        <f t="shared" si="2"/>
        <v>3200</v>
      </c>
      <c r="L104" s="20"/>
      <c r="M104" s="20"/>
      <c r="N104" s="20"/>
      <c r="O104" s="20"/>
      <c r="P104" s="20"/>
      <c r="Q104" s="22"/>
    </row>
    <row r="105" spans="1:17" x14ac:dyDescent="0.2">
      <c r="A105" s="10">
        <v>102</v>
      </c>
      <c r="B105" s="23">
        <v>37222</v>
      </c>
      <c r="C105" s="10" t="s">
        <v>107</v>
      </c>
      <c r="D105" s="18">
        <v>0</v>
      </c>
      <c r="E105" s="19">
        <v>15000</v>
      </c>
      <c r="F105" s="20">
        <f t="shared" si="0"/>
        <v>26748.490000000005</v>
      </c>
      <c r="G105" s="18"/>
      <c r="H105" s="19"/>
      <c r="I105" s="20">
        <v>15000</v>
      </c>
      <c r="J105" s="20"/>
      <c r="K105" s="21">
        <f t="shared" si="2"/>
        <v>18200</v>
      </c>
      <c r="L105" s="20"/>
      <c r="M105" s="20"/>
      <c r="N105" s="20"/>
      <c r="O105" s="20"/>
      <c r="P105" s="20"/>
      <c r="Q105" s="22"/>
    </row>
    <row r="106" spans="1:17" x14ac:dyDescent="0.2">
      <c r="A106" s="10">
        <v>103</v>
      </c>
      <c r="B106" s="23">
        <v>37225</v>
      </c>
      <c r="C106" s="10" t="s">
        <v>86</v>
      </c>
      <c r="D106" s="18"/>
      <c r="E106" s="19">
        <v>92</v>
      </c>
      <c r="F106" s="20">
        <f t="shared" si="0"/>
        <v>26656.490000000005</v>
      </c>
      <c r="G106" s="18">
        <v>92</v>
      </c>
      <c r="H106" s="19" t="s">
        <v>2</v>
      </c>
      <c r="I106" s="20"/>
      <c r="J106" s="20"/>
      <c r="K106" s="21">
        <f t="shared" si="2"/>
        <v>18200</v>
      </c>
      <c r="L106" s="20"/>
      <c r="M106" s="20"/>
      <c r="N106" s="20"/>
      <c r="O106" s="20"/>
      <c r="P106" s="20"/>
      <c r="Q106" s="22"/>
    </row>
    <row r="107" spans="1:17" x14ac:dyDescent="0.2">
      <c r="A107" s="10">
        <v>104</v>
      </c>
      <c r="B107" s="23">
        <v>37204</v>
      </c>
      <c r="C107" s="10" t="s">
        <v>120</v>
      </c>
      <c r="D107" s="18"/>
      <c r="E107" s="19"/>
      <c r="F107" s="20">
        <f t="shared" si="0"/>
        <v>26656.490000000005</v>
      </c>
      <c r="G107" s="18"/>
      <c r="H107" s="19"/>
      <c r="I107" s="20"/>
      <c r="J107" s="20">
        <v>1600</v>
      </c>
      <c r="K107" s="21">
        <f t="shared" si="2"/>
        <v>16600</v>
      </c>
      <c r="L107" s="20">
        <v>1600</v>
      </c>
      <c r="M107" s="20"/>
      <c r="N107" s="20"/>
      <c r="O107" s="20"/>
      <c r="P107" s="20"/>
      <c r="Q107" s="22"/>
    </row>
    <row r="108" spans="1:17" x14ac:dyDescent="0.2">
      <c r="A108" s="10">
        <v>105</v>
      </c>
      <c r="B108" s="23">
        <v>37218</v>
      </c>
      <c r="C108" s="10" t="s">
        <v>121</v>
      </c>
      <c r="D108" s="18"/>
      <c r="E108" s="19"/>
      <c r="F108" s="20">
        <f t="shared" si="0"/>
        <v>26656.490000000005</v>
      </c>
      <c r="G108" s="18"/>
      <c r="H108" s="19"/>
      <c r="I108" s="20"/>
      <c r="J108" s="20">
        <v>1600</v>
      </c>
      <c r="K108" s="21">
        <f t="shared" si="2"/>
        <v>15000</v>
      </c>
      <c r="L108" s="20">
        <v>1600</v>
      </c>
      <c r="M108" s="20"/>
      <c r="N108" s="20"/>
      <c r="O108" s="20"/>
      <c r="P108" s="20"/>
      <c r="Q108" s="22"/>
    </row>
    <row r="109" spans="1:17" x14ac:dyDescent="0.2">
      <c r="A109" s="10">
        <v>106</v>
      </c>
      <c r="B109" s="23">
        <v>37225</v>
      </c>
      <c r="C109" s="10" t="s">
        <v>122</v>
      </c>
      <c r="D109" s="18"/>
      <c r="E109" s="19"/>
      <c r="F109" s="20">
        <f t="shared" si="0"/>
        <v>26656.490000000005</v>
      </c>
      <c r="G109" s="18"/>
      <c r="H109" s="19"/>
      <c r="I109" s="20"/>
      <c r="J109" s="20">
        <v>254</v>
      </c>
      <c r="K109" s="21">
        <f t="shared" si="2"/>
        <v>14746</v>
      </c>
      <c r="L109" s="20"/>
      <c r="M109" s="20"/>
      <c r="N109" s="20">
        <v>254</v>
      </c>
      <c r="O109" s="20"/>
      <c r="P109" s="20"/>
      <c r="Q109" s="22"/>
    </row>
    <row r="110" spans="1:17" x14ac:dyDescent="0.2">
      <c r="A110" s="10">
        <v>107</v>
      </c>
      <c r="B110" s="23">
        <v>37223</v>
      </c>
      <c r="C110" s="10" t="s">
        <v>123</v>
      </c>
      <c r="D110" s="18"/>
      <c r="E110" s="19"/>
      <c r="F110" s="20">
        <f t="shared" si="0"/>
        <v>26656.490000000005</v>
      </c>
      <c r="G110" s="18"/>
      <c r="H110" s="19"/>
      <c r="I110" s="20"/>
      <c r="J110" s="20">
        <v>741</v>
      </c>
      <c r="K110" s="21">
        <f t="shared" si="2"/>
        <v>14005</v>
      </c>
      <c r="L110" s="20"/>
      <c r="M110" s="20"/>
      <c r="N110" s="20">
        <v>741</v>
      </c>
      <c r="O110" s="20"/>
      <c r="P110" s="20"/>
      <c r="Q110" s="22"/>
    </row>
    <row r="111" spans="1:17" x14ac:dyDescent="0.2">
      <c r="A111" s="10">
        <v>108</v>
      </c>
      <c r="B111" s="23">
        <v>37223</v>
      </c>
      <c r="C111" s="10" t="s">
        <v>123</v>
      </c>
      <c r="D111" s="18"/>
      <c r="E111" s="19"/>
      <c r="F111" s="20">
        <f t="shared" si="0"/>
        <v>26656.490000000005</v>
      </c>
      <c r="G111" s="18"/>
      <c r="H111" s="19"/>
      <c r="I111" s="20"/>
      <c r="J111" s="20">
        <v>10899</v>
      </c>
      <c r="K111" s="21">
        <f t="shared" si="2"/>
        <v>3106</v>
      </c>
      <c r="L111" s="20"/>
      <c r="M111" s="20"/>
      <c r="N111" s="20">
        <v>10899</v>
      </c>
      <c r="O111" s="20"/>
      <c r="P111" s="20"/>
      <c r="Q111" s="22"/>
    </row>
    <row r="112" spans="1:17" x14ac:dyDescent="0.2">
      <c r="A112" s="10">
        <v>109</v>
      </c>
      <c r="B112" s="23">
        <v>37236</v>
      </c>
      <c r="C112" s="10" t="s">
        <v>124</v>
      </c>
      <c r="D112" s="18">
        <v>500</v>
      </c>
      <c r="E112" s="19"/>
      <c r="F112" s="20">
        <f t="shared" si="0"/>
        <v>27156.490000000005</v>
      </c>
      <c r="G112" s="18"/>
      <c r="H112" s="19"/>
      <c r="I112" s="20"/>
      <c r="J112" s="20"/>
      <c r="K112" s="21">
        <f t="shared" si="2"/>
        <v>3106</v>
      </c>
      <c r="L112" s="20"/>
      <c r="M112" s="20"/>
      <c r="N112" s="20"/>
      <c r="O112" s="20"/>
      <c r="P112" s="20"/>
      <c r="Q112" s="22"/>
    </row>
    <row r="113" spans="1:17" x14ac:dyDescent="0.2">
      <c r="A113" s="10">
        <v>110</v>
      </c>
      <c r="B113" s="23">
        <v>37256</v>
      </c>
      <c r="C113" s="10" t="s">
        <v>85</v>
      </c>
      <c r="D113" s="18">
        <v>46.26</v>
      </c>
      <c r="E113" s="19"/>
      <c r="F113" s="20">
        <f t="shared" si="0"/>
        <v>27202.750000000004</v>
      </c>
      <c r="G113" s="18" t="s">
        <v>2</v>
      </c>
      <c r="H113" s="19">
        <v>46.26</v>
      </c>
      <c r="I113" s="20"/>
      <c r="J113" s="20"/>
      <c r="K113" s="21">
        <f t="shared" si="2"/>
        <v>3106</v>
      </c>
      <c r="L113" s="20"/>
      <c r="M113" s="20"/>
      <c r="N113" s="20"/>
      <c r="O113" s="20"/>
      <c r="P113" s="20"/>
      <c r="Q113" s="22"/>
    </row>
    <row r="114" spans="1:17" x14ac:dyDescent="0.2">
      <c r="A114" s="10">
        <v>111</v>
      </c>
      <c r="B114" s="23"/>
      <c r="C114" s="10" t="s">
        <v>86</v>
      </c>
      <c r="D114" s="18"/>
      <c r="E114" s="19">
        <v>158</v>
      </c>
      <c r="F114" s="20">
        <f t="shared" si="0"/>
        <v>27044.750000000004</v>
      </c>
      <c r="G114" s="18">
        <v>158</v>
      </c>
      <c r="H114" s="19" t="s">
        <v>2</v>
      </c>
      <c r="I114" s="20"/>
      <c r="J114" s="20"/>
      <c r="K114" s="21">
        <f t="shared" si="2"/>
        <v>3106</v>
      </c>
      <c r="L114" s="20"/>
      <c r="M114" s="20"/>
      <c r="N114" s="20"/>
      <c r="O114" s="20"/>
      <c r="P114" s="20"/>
      <c r="Q114" s="22"/>
    </row>
    <row r="115" spans="1:17" x14ac:dyDescent="0.2">
      <c r="A115" s="10">
        <v>112</v>
      </c>
      <c r="B115" s="23">
        <v>37231</v>
      </c>
      <c r="C115" s="10" t="s">
        <v>125</v>
      </c>
      <c r="D115" s="18"/>
      <c r="E115" s="19"/>
      <c r="F115" s="20">
        <f t="shared" si="0"/>
        <v>27044.750000000004</v>
      </c>
      <c r="G115" s="18"/>
      <c r="H115" s="19"/>
      <c r="I115" s="20"/>
      <c r="J115" s="20">
        <v>240</v>
      </c>
      <c r="K115" s="21">
        <f t="shared" si="2"/>
        <v>2866</v>
      </c>
      <c r="L115" s="20"/>
      <c r="M115" s="20"/>
      <c r="N115" s="20"/>
      <c r="O115" s="20"/>
      <c r="P115" s="20">
        <v>240</v>
      </c>
      <c r="Q115" s="22"/>
    </row>
    <row r="116" spans="1:17" x14ac:dyDescent="0.2">
      <c r="A116" s="10">
        <v>113</v>
      </c>
      <c r="B116" s="17">
        <v>36895</v>
      </c>
      <c r="C116" s="10" t="s">
        <v>126</v>
      </c>
      <c r="D116" s="18">
        <v>300</v>
      </c>
      <c r="E116" s="19"/>
      <c r="F116" s="20">
        <f t="shared" si="0"/>
        <v>27344.750000000004</v>
      </c>
      <c r="G116" s="18"/>
      <c r="H116" s="19"/>
      <c r="I116" s="20"/>
      <c r="J116" s="20"/>
      <c r="K116" s="21">
        <f t="shared" si="2"/>
        <v>2866</v>
      </c>
      <c r="L116" s="20"/>
      <c r="M116" s="20"/>
      <c r="N116" s="20"/>
      <c r="O116" s="20"/>
      <c r="P116" s="20"/>
      <c r="Q116" s="22"/>
    </row>
    <row r="117" spans="1:17" x14ac:dyDescent="0.2">
      <c r="A117" s="10">
        <v>114</v>
      </c>
      <c r="B117" s="17">
        <v>36899</v>
      </c>
      <c r="C117" s="10" t="s">
        <v>127</v>
      </c>
      <c r="D117" s="18">
        <v>300</v>
      </c>
      <c r="E117" s="19"/>
      <c r="F117" s="20">
        <f t="shared" si="0"/>
        <v>27644.750000000004</v>
      </c>
      <c r="G117" s="18"/>
      <c r="H117" s="19"/>
      <c r="I117" s="20"/>
      <c r="J117" s="20"/>
      <c r="K117" s="21">
        <f t="shared" si="2"/>
        <v>2866</v>
      </c>
      <c r="L117" s="20"/>
      <c r="M117" s="20"/>
      <c r="N117" s="20"/>
      <c r="O117" s="20"/>
      <c r="P117" s="20"/>
      <c r="Q117" s="22"/>
    </row>
    <row r="118" spans="1:17" x14ac:dyDescent="0.2">
      <c r="A118" s="10">
        <v>115</v>
      </c>
      <c r="B118" s="17">
        <v>36906</v>
      </c>
      <c r="C118" s="10" t="s">
        <v>128</v>
      </c>
      <c r="D118" s="18">
        <v>500</v>
      </c>
      <c r="E118" s="19"/>
      <c r="F118" s="20">
        <f t="shared" si="0"/>
        <v>28144.750000000004</v>
      </c>
      <c r="G118" s="18"/>
      <c r="H118" s="19"/>
      <c r="I118" s="20"/>
      <c r="J118" s="20"/>
      <c r="K118" s="21">
        <f t="shared" si="2"/>
        <v>2866</v>
      </c>
      <c r="L118" s="20"/>
      <c r="M118" s="20"/>
      <c r="N118" s="20"/>
      <c r="O118" s="20"/>
      <c r="P118" s="20"/>
      <c r="Q118" s="22"/>
    </row>
    <row r="119" spans="1:17" x14ac:dyDescent="0.2">
      <c r="A119" s="10">
        <v>116</v>
      </c>
      <c r="B119" s="17">
        <v>36922</v>
      </c>
      <c r="C119" s="10" t="s">
        <v>86</v>
      </c>
      <c r="D119" s="18"/>
      <c r="E119" s="19">
        <v>92</v>
      </c>
      <c r="F119" s="20">
        <f t="shared" si="0"/>
        <v>28052.750000000004</v>
      </c>
      <c r="G119" s="18">
        <v>92</v>
      </c>
      <c r="H119" s="19"/>
      <c r="I119" s="20"/>
      <c r="J119" s="20"/>
      <c r="K119" s="21">
        <f t="shared" si="2"/>
        <v>2866</v>
      </c>
      <c r="L119" s="20"/>
      <c r="M119" s="20"/>
      <c r="N119" s="20"/>
      <c r="O119" s="20"/>
      <c r="P119" s="20"/>
      <c r="Q119" s="22"/>
    </row>
    <row r="120" spans="1:17" x14ac:dyDescent="0.2">
      <c r="A120" s="10">
        <v>117</v>
      </c>
      <c r="B120" s="17">
        <v>36896</v>
      </c>
      <c r="C120" s="10" t="s">
        <v>129</v>
      </c>
      <c r="D120" s="18"/>
      <c r="E120" s="19"/>
      <c r="F120" s="20">
        <f t="shared" si="0"/>
        <v>28052.750000000004</v>
      </c>
      <c r="G120" s="18"/>
      <c r="H120" s="19"/>
      <c r="I120" s="20"/>
      <c r="J120" s="20">
        <v>1602</v>
      </c>
      <c r="K120" s="21">
        <f t="shared" si="2"/>
        <v>1264</v>
      </c>
      <c r="L120" s="20">
        <v>1602</v>
      </c>
      <c r="M120" s="20"/>
      <c r="N120" s="20"/>
      <c r="O120" s="20"/>
      <c r="P120" s="20"/>
      <c r="Q120" s="22"/>
    </row>
    <row r="121" spans="1:17" x14ac:dyDescent="0.2">
      <c r="A121" s="10">
        <v>118</v>
      </c>
      <c r="B121" s="17">
        <v>36914</v>
      </c>
      <c r="C121" s="10" t="s">
        <v>130</v>
      </c>
      <c r="D121" s="18"/>
      <c r="E121" s="19"/>
      <c r="F121" s="20">
        <f t="shared" si="0"/>
        <v>28052.750000000004</v>
      </c>
      <c r="G121" s="18"/>
      <c r="H121" s="19"/>
      <c r="I121" s="20"/>
      <c r="J121" s="20">
        <v>1520</v>
      </c>
      <c r="K121" s="21">
        <f t="shared" si="2"/>
        <v>-256</v>
      </c>
      <c r="L121" s="20">
        <v>1520</v>
      </c>
      <c r="M121" s="20"/>
      <c r="N121" s="20"/>
      <c r="O121" s="20"/>
      <c r="P121" s="20"/>
      <c r="Q121" s="22"/>
    </row>
    <row r="122" spans="1:17" x14ac:dyDescent="0.2">
      <c r="A122" s="10">
        <v>119</v>
      </c>
      <c r="B122" s="17">
        <v>36934</v>
      </c>
      <c r="C122" s="10" t="s">
        <v>131</v>
      </c>
      <c r="D122" s="18">
        <v>300</v>
      </c>
      <c r="E122" s="19"/>
      <c r="F122" s="20">
        <f t="shared" si="0"/>
        <v>28352.750000000004</v>
      </c>
      <c r="G122" s="18"/>
      <c r="H122" s="19"/>
      <c r="I122" s="20"/>
      <c r="J122" s="20"/>
      <c r="K122" s="21">
        <f t="shared" si="2"/>
        <v>-256</v>
      </c>
      <c r="L122" s="20"/>
      <c r="M122" s="20"/>
      <c r="N122" s="20"/>
      <c r="O122" s="20"/>
      <c r="P122" s="20"/>
      <c r="Q122" s="22"/>
    </row>
    <row r="123" spans="1:17" x14ac:dyDescent="0.2">
      <c r="A123" s="10">
        <v>120</v>
      </c>
      <c r="B123" s="17">
        <v>36924</v>
      </c>
      <c r="C123" s="10" t="s">
        <v>86</v>
      </c>
      <c r="D123" s="18"/>
      <c r="E123" s="19">
        <v>90</v>
      </c>
      <c r="F123" s="20">
        <f t="shared" si="0"/>
        <v>28262.750000000004</v>
      </c>
      <c r="G123" s="18">
        <v>90</v>
      </c>
      <c r="H123" s="19"/>
      <c r="I123" s="20"/>
      <c r="J123" s="20"/>
      <c r="K123" s="21">
        <f t="shared" si="2"/>
        <v>-256</v>
      </c>
      <c r="L123" s="20"/>
      <c r="M123" s="20"/>
      <c r="N123" s="20"/>
      <c r="O123" s="20"/>
      <c r="P123" s="20"/>
      <c r="Q123" s="22"/>
    </row>
    <row r="124" spans="1:17" x14ac:dyDescent="0.2">
      <c r="A124" s="10">
        <v>121</v>
      </c>
      <c r="B124" s="17">
        <v>36943</v>
      </c>
      <c r="C124" s="10" t="s">
        <v>132</v>
      </c>
      <c r="D124" s="18"/>
      <c r="E124" s="19"/>
      <c r="F124" s="20">
        <f t="shared" si="0"/>
        <v>28262.750000000004</v>
      </c>
      <c r="G124" s="18"/>
      <c r="H124" s="19"/>
      <c r="I124" s="20"/>
      <c r="J124" s="20">
        <v>250</v>
      </c>
      <c r="K124" s="21">
        <f t="shared" si="2"/>
        <v>-506</v>
      </c>
      <c r="L124" s="20"/>
      <c r="M124" s="20"/>
      <c r="N124" s="20"/>
      <c r="O124" s="20"/>
      <c r="P124" s="20">
        <v>250</v>
      </c>
      <c r="Q124" s="22"/>
    </row>
    <row r="125" spans="1:17" x14ac:dyDescent="0.2">
      <c r="A125" s="10">
        <v>122</v>
      </c>
      <c r="B125" s="17">
        <v>36956</v>
      </c>
      <c r="C125" s="10" t="s">
        <v>107</v>
      </c>
      <c r="D125" s="18"/>
      <c r="E125" s="19">
        <v>1300</v>
      </c>
      <c r="F125" s="20">
        <f t="shared" si="0"/>
        <v>26962.750000000004</v>
      </c>
      <c r="G125" s="18"/>
      <c r="H125" s="19"/>
      <c r="I125" s="20">
        <v>1300</v>
      </c>
      <c r="J125" s="20"/>
      <c r="K125" s="21">
        <f t="shared" si="2"/>
        <v>794</v>
      </c>
      <c r="L125" s="20"/>
      <c r="M125" s="20"/>
      <c r="N125" s="20"/>
      <c r="O125" s="20"/>
      <c r="P125" s="20"/>
      <c r="Q125" s="22"/>
    </row>
    <row r="126" spans="1:17" x14ac:dyDescent="0.2">
      <c r="A126" s="10">
        <v>123</v>
      </c>
      <c r="B126" s="17">
        <v>36977</v>
      </c>
      <c r="C126" s="10" t="s">
        <v>133</v>
      </c>
      <c r="D126" s="18">
        <v>300</v>
      </c>
      <c r="E126" s="19"/>
      <c r="F126" s="20">
        <f t="shared" si="0"/>
        <v>27262.750000000004</v>
      </c>
      <c r="G126" s="18"/>
      <c r="H126" s="19"/>
      <c r="I126" s="20"/>
      <c r="J126" s="20"/>
      <c r="K126" s="21">
        <f t="shared" si="2"/>
        <v>794</v>
      </c>
      <c r="L126" s="20"/>
      <c r="M126" s="20"/>
      <c r="N126" s="20"/>
      <c r="O126" s="20"/>
      <c r="P126" s="20"/>
      <c r="Q126" s="22"/>
    </row>
    <row r="127" spans="1:17" x14ac:dyDescent="0.2">
      <c r="A127" s="10">
        <v>124</v>
      </c>
      <c r="B127" s="17">
        <v>36981</v>
      </c>
      <c r="C127" s="10" t="s">
        <v>85</v>
      </c>
      <c r="D127" s="18">
        <v>34.6</v>
      </c>
      <c r="E127" s="19"/>
      <c r="F127" s="20">
        <f t="shared" si="0"/>
        <v>27297.350000000002</v>
      </c>
      <c r="G127" s="18"/>
      <c r="H127" s="19">
        <v>34.6</v>
      </c>
      <c r="I127" s="20"/>
      <c r="J127" s="20"/>
      <c r="K127" s="21">
        <f t="shared" si="2"/>
        <v>794</v>
      </c>
      <c r="L127" s="20"/>
      <c r="M127" s="20"/>
      <c r="N127" s="20"/>
      <c r="O127" s="20"/>
      <c r="P127" s="20"/>
      <c r="Q127" s="22"/>
    </row>
    <row r="128" spans="1:17" x14ac:dyDescent="0.2">
      <c r="A128" s="10">
        <v>125</v>
      </c>
      <c r="B128" s="17"/>
      <c r="C128" s="10" t="s">
        <v>86</v>
      </c>
      <c r="D128" s="18"/>
      <c r="E128" s="19">
        <v>98</v>
      </c>
      <c r="F128" s="20">
        <f t="shared" si="0"/>
        <v>27199.350000000002</v>
      </c>
      <c r="G128" s="18">
        <v>98</v>
      </c>
      <c r="H128" s="19"/>
      <c r="I128" s="20"/>
      <c r="J128" s="20"/>
      <c r="K128" s="21">
        <f t="shared" si="2"/>
        <v>794</v>
      </c>
      <c r="L128" s="20"/>
      <c r="M128" s="20"/>
      <c r="N128" s="20"/>
      <c r="O128" s="20"/>
      <c r="P128" s="20"/>
      <c r="Q128" s="22"/>
    </row>
    <row r="129" spans="1:17" x14ac:dyDescent="0.2">
      <c r="A129" s="10">
        <v>126</v>
      </c>
      <c r="B129" s="17">
        <v>36956</v>
      </c>
      <c r="C129" s="10" t="s">
        <v>134</v>
      </c>
      <c r="D129" s="18"/>
      <c r="E129" s="19"/>
      <c r="F129" s="20">
        <f t="shared" si="0"/>
        <v>27199.350000000002</v>
      </c>
      <c r="G129" s="18"/>
      <c r="H129" s="19"/>
      <c r="I129" s="20"/>
      <c r="J129" s="20">
        <v>1300</v>
      </c>
      <c r="K129" s="21">
        <f t="shared" si="2"/>
        <v>-506</v>
      </c>
      <c r="L129" s="20">
        <v>1300</v>
      </c>
      <c r="M129" s="20"/>
      <c r="N129" s="20"/>
      <c r="O129" s="20"/>
      <c r="P129" s="20"/>
      <c r="Q129" s="22"/>
    </row>
    <row r="130" spans="1:17" x14ac:dyDescent="0.2">
      <c r="A130" s="10">
        <v>127</v>
      </c>
      <c r="B130" s="17">
        <v>36978</v>
      </c>
      <c r="C130" s="10" t="s">
        <v>135</v>
      </c>
      <c r="D130" s="18"/>
      <c r="E130" s="19"/>
      <c r="F130" s="20">
        <f t="shared" si="0"/>
        <v>27199.350000000002</v>
      </c>
      <c r="G130" s="18"/>
      <c r="H130" s="19"/>
      <c r="I130" s="20"/>
      <c r="J130" s="20">
        <v>1500</v>
      </c>
      <c r="K130" s="21">
        <f t="shared" si="2"/>
        <v>-2006</v>
      </c>
      <c r="L130" s="20">
        <v>1500</v>
      </c>
      <c r="M130" s="20"/>
      <c r="N130" s="20"/>
      <c r="O130" s="20"/>
      <c r="P130" s="20"/>
      <c r="Q130" s="22"/>
    </row>
    <row r="131" spans="1:17" x14ac:dyDescent="0.2">
      <c r="A131" s="10">
        <v>128</v>
      </c>
      <c r="B131" s="17">
        <v>36993</v>
      </c>
      <c r="C131" s="10" t="s">
        <v>136</v>
      </c>
      <c r="D131" s="18">
        <v>300</v>
      </c>
      <c r="E131" s="19"/>
      <c r="F131" s="20">
        <f t="shared" si="0"/>
        <v>27499.350000000002</v>
      </c>
      <c r="G131" s="18"/>
      <c r="H131" s="19"/>
      <c r="I131" s="20"/>
      <c r="J131" s="20"/>
      <c r="K131" s="21">
        <f t="shared" si="2"/>
        <v>-2006</v>
      </c>
      <c r="L131" s="20"/>
      <c r="M131" s="20"/>
      <c r="N131" s="20"/>
      <c r="O131" s="20"/>
      <c r="P131" s="20"/>
      <c r="Q131" s="22"/>
    </row>
    <row r="132" spans="1:17" x14ac:dyDescent="0.2">
      <c r="A132" s="10">
        <v>129</v>
      </c>
      <c r="B132" s="17">
        <v>37000</v>
      </c>
      <c r="C132" s="10" t="s">
        <v>86</v>
      </c>
      <c r="D132" s="18"/>
      <c r="E132" s="19">
        <v>30</v>
      </c>
      <c r="F132" s="20">
        <f t="shared" si="0"/>
        <v>27469.350000000002</v>
      </c>
      <c r="G132" s="18">
        <v>30</v>
      </c>
      <c r="H132" s="19"/>
      <c r="I132" s="20"/>
      <c r="J132" s="20"/>
      <c r="K132" s="21">
        <f t="shared" si="2"/>
        <v>-2006</v>
      </c>
      <c r="L132" s="20"/>
      <c r="M132" s="20"/>
      <c r="N132" s="20"/>
      <c r="O132" s="20"/>
      <c r="P132" s="20"/>
      <c r="Q132" s="22"/>
    </row>
    <row r="133" spans="1:17" x14ac:dyDescent="0.2">
      <c r="A133" s="10">
        <v>130</v>
      </c>
      <c r="B133" s="17">
        <v>37011</v>
      </c>
      <c r="C133" s="10" t="s">
        <v>137</v>
      </c>
      <c r="D133" s="18"/>
      <c r="E133" s="19"/>
      <c r="F133" s="20">
        <f t="shared" si="0"/>
        <v>27469.350000000002</v>
      </c>
      <c r="G133" s="18"/>
      <c r="H133" s="19"/>
      <c r="I133" s="20"/>
      <c r="J133" s="20">
        <v>2940</v>
      </c>
      <c r="K133" s="21">
        <f t="shared" si="2"/>
        <v>-4946</v>
      </c>
      <c r="L133" s="20"/>
      <c r="M133" s="20"/>
      <c r="N133" s="20"/>
      <c r="O133" s="20"/>
      <c r="P133" s="20">
        <v>2940</v>
      </c>
      <c r="Q133" s="22"/>
    </row>
    <row r="134" spans="1:17" x14ac:dyDescent="0.2">
      <c r="A134" s="10">
        <v>131</v>
      </c>
      <c r="B134" s="17">
        <v>37022</v>
      </c>
      <c r="C134" s="10" t="s">
        <v>138</v>
      </c>
      <c r="D134" s="18">
        <v>100</v>
      </c>
      <c r="E134" s="19"/>
      <c r="F134" s="20">
        <f t="shared" si="0"/>
        <v>27569.350000000002</v>
      </c>
      <c r="G134" s="18"/>
      <c r="H134" s="19"/>
      <c r="I134" s="20"/>
      <c r="J134" s="20"/>
      <c r="K134" s="21">
        <f t="shared" si="2"/>
        <v>-4946</v>
      </c>
      <c r="L134" s="20"/>
      <c r="M134" s="20"/>
      <c r="N134" s="20"/>
      <c r="O134" s="20"/>
      <c r="P134" s="20"/>
      <c r="Q134" s="22"/>
    </row>
    <row r="135" spans="1:17" x14ac:dyDescent="0.2">
      <c r="A135" s="10">
        <v>132</v>
      </c>
      <c r="B135" s="17">
        <v>37035</v>
      </c>
      <c r="C135" s="10" t="s">
        <v>107</v>
      </c>
      <c r="D135" s="18"/>
      <c r="E135" s="19">
        <v>6000</v>
      </c>
      <c r="F135" s="20">
        <f t="shared" si="0"/>
        <v>21569.350000000002</v>
      </c>
      <c r="G135" s="18"/>
      <c r="H135" s="19"/>
      <c r="I135" s="20">
        <v>6000</v>
      </c>
      <c r="J135" s="20"/>
      <c r="K135" s="21">
        <f t="shared" si="2"/>
        <v>1054</v>
      </c>
      <c r="L135" s="20"/>
      <c r="M135" s="20"/>
      <c r="N135" s="20"/>
      <c r="O135" s="20"/>
      <c r="P135" s="20"/>
      <c r="Q135" s="22"/>
    </row>
    <row r="136" spans="1:17" x14ac:dyDescent="0.2">
      <c r="A136" s="10">
        <v>133</v>
      </c>
      <c r="B136" s="17">
        <v>37035</v>
      </c>
      <c r="C136" s="24" t="s">
        <v>107</v>
      </c>
      <c r="D136" s="18">
        <v>0</v>
      </c>
      <c r="E136" s="19">
        <v>4690</v>
      </c>
      <c r="F136" s="20">
        <f t="shared" si="0"/>
        <v>16879.350000000002</v>
      </c>
      <c r="G136" s="18"/>
      <c r="H136" s="19"/>
      <c r="I136" s="20">
        <v>4690</v>
      </c>
      <c r="J136" s="20"/>
      <c r="K136" s="21">
        <f t="shared" si="2"/>
        <v>5744</v>
      </c>
      <c r="L136" s="20"/>
      <c r="M136" s="20"/>
      <c r="N136" s="20"/>
      <c r="O136" s="20"/>
      <c r="P136" s="20"/>
      <c r="Q136" s="22"/>
    </row>
    <row r="137" spans="1:17" x14ac:dyDescent="0.2">
      <c r="A137" s="10">
        <v>134</v>
      </c>
      <c r="B137" s="17">
        <v>37041</v>
      </c>
      <c r="C137" s="10" t="s">
        <v>139</v>
      </c>
      <c r="D137" s="18"/>
      <c r="E137" s="19"/>
      <c r="F137" s="20">
        <f t="shared" si="0"/>
        <v>16879.350000000002</v>
      </c>
      <c r="G137" s="18"/>
      <c r="H137" s="19"/>
      <c r="I137" s="20"/>
      <c r="J137" s="20">
        <v>4000</v>
      </c>
      <c r="K137" s="21">
        <f t="shared" si="2"/>
        <v>1744</v>
      </c>
      <c r="L137" s="20"/>
      <c r="M137" s="20"/>
      <c r="N137" s="20"/>
      <c r="O137" s="20">
        <v>4000</v>
      </c>
      <c r="P137" s="20"/>
      <c r="Q137" s="22"/>
    </row>
    <row r="138" spans="1:17" x14ac:dyDescent="0.2">
      <c r="A138" s="10">
        <v>135</v>
      </c>
      <c r="B138" s="17">
        <v>37041</v>
      </c>
      <c r="C138" s="10" t="s">
        <v>140</v>
      </c>
      <c r="D138" s="18"/>
      <c r="E138" s="19"/>
      <c r="F138" s="20">
        <f t="shared" si="0"/>
        <v>16879.350000000002</v>
      </c>
      <c r="G138" s="18"/>
      <c r="H138" s="19"/>
      <c r="I138" s="20"/>
      <c r="J138" s="20">
        <v>494</v>
      </c>
      <c r="K138" s="21">
        <f t="shared" si="2"/>
        <v>1250</v>
      </c>
      <c r="L138" s="20"/>
      <c r="M138" s="20">
        <v>494</v>
      </c>
      <c r="N138" s="20"/>
      <c r="O138" s="20"/>
      <c r="P138" s="20"/>
      <c r="Q138" s="22"/>
    </row>
    <row r="139" spans="1:17" x14ac:dyDescent="0.2">
      <c r="A139" s="10">
        <v>136</v>
      </c>
      <c r="B139" s="17">
        <v>37041</v>
      </c>
      <c r="C139" s="10" t="s">
        <v>141</v>
      </c>
      <c r="D139" s="18"/>
      <c r="E139" s="19"/>
      <c r="F139" s="20">
        <f t="shared" si="0"/>
        <v>16879.350000000002</v>
      </c>
      <c r="G139" s="18"/>
      <c r="H139" s="19"/>
      <c r="I139" s="20"/>
      <c r="J139" s="20">
        <v>100</v>
      </c>
      <c r="K139" s="21">
        <f t="shared" si="2"/>
        <v>1150</v>
      </c>
      <c r="L139" s="20"/>
      <c r="M139" s="20">
        <v>100</v>
      </c>
      <c r="N139" s="20"/>
      <c r="O139" s="20"/>
      <c r="P139" s="20"/>
      <c r="Q139" s="22"/>
    </row>
    <row r="140" spans="1:17" x14ac:dyDescent="0.2">
      <c r="A140" s="10">
        <v>137</v>
      </c>
      <c r="B140" s="17">
        <v>37041</v>
      </c>
      <c r="C140" s="10" t="s">
        <v>142</v>
      </c>
      <c r="D140" s="18"/>
      <c r="E140" s="19"/>
      <c r="F140" s="20">
        <f t="shared" si="0"/>
        <v>16879.350000000002</v>
      </c>
      <c r="G140" s="18"/>
      <c r="H140" s="19"/>
      <c r="I140" s="20"/>
      <c r="J140" s="20">
        <v>770</v>
      </c>
      <c r="K140" s="21">
        <f t="shared" si="2"/>
        <v>380</v>
      </c>
      <c r="L140" s="20"/>
      <c r="M140" s="20">
        <v>770</v>
      </c>
      <c r="N140" s="20"/>
      <c r="O140" s="20"/>
      <c r="P140" s="20"/>
      <c r="Q140" s="22"/>
    </row>
    <row r="141" spans="1:17" x14ac:dyDescent="0.2">
      <c r="A141" s="10">
        <v>138</v>
      </c>
      <c r="B141" s="17">
        <v>37049</v>
      </c>
      <c r="C141" s="10" t="s">
        <v>107</v>
      </c>
      <c r="D141" s="18"/>
      <c r="E141" s="19">
        <v>7000</v>
      </c>
      <c r="F141" s="20">
        <f t="shared" si="0"/>
        <v>9879.3500000000022</v>
      </c>
      <c r="G141" s="18"/>
      <c r="H141" s="19"/>
      <c r="I141" s="20">
        <v>7000</v>
      </c>
      <c r="J141" s="20"/>
      <c r="K141" s="21">
        <f t="shared" si="2"/>
        <v>7380</v>
      </c>
      <c r="L141" s="20"/>
      <c r="M141" s="20"/>
      <c r="N141" s="20"/>
      <c r="O141" s="20"/>
      <c r="P141" s="20"/>
      <c r="Q141" s="22"/>
    </row>
    <row r="142" spans="1:17" x14ac:dyDescent="0.2">
      <c r="A142" s="10">
        <v>139</v>
      </c>
      <c r="B142" s="17">
        <v>37072</v>
      </c>
      <c r="C142" s="10" t="s">
        <v>85</v>
      </c>
      <c r="D142" s="18">
        <v>26.77</v>
      </c>
      <c r="E142" s="19"/>
      <c r="F142" s="20">
        <f t="shared" si="0"/>
        <v>9906.1200000000026</v>
      </c>
      <c r="G142" s="18"/>
      <c r="H142" s="19">
        <v>26.77</v>
      </c>
      <c r="I142" s="20"/>
      <c r="J142" s="20"/>
      <c r="K142" s="21">
        <f t="shared" si="2"/>
        <v>7380</v>
      </c>
      <c r="L142" s="20"/>
      <c r="M142" s="20"/>
      <c r="N142" s="20"/>
      <c r="O142" s="20"/>
      <c r="P142" s="20"/>
      <c r="Q142" s="22"/>
    </row>
    <row r="143" spans="1:17" x14ac:dyDescent="0.2">
      <c r="A143" s="10">
        <v>140</v>
      </c>
      <c r="B143" s="17">
        <v>37072</v>
      </c>
      <c r="C143" s="10" t="s">
        <v>86</v>
      </c>
      <c r="D143" s="18"/>
      <c r="E143" s="19">
        <v>294</v>
      </c>
      <c r="F143" s="20">
        <f t="shared" si="0"/>
        <v>9612.1200000000026</v>
      </c>
      <c r="G143" s="18">
        <v>294</v>
      </c>
      <c r="H143" s="19"/>
      <c r="I143" s="20"/>
      <c r="J143" s="20"/>
      <c r="K143" s="21">
        <f t="shared" si="2"/>
        <v>7380</v>
      </c>
      <c r="L143" s="20"/>
      <c r="M143" s="20"/>
      <c r="N143" s="20"/>
      <c r="O143" s="20"/>
      <c r="P143" s="20"/>
      <c r="Q143" s="22"/>
    </row>
    <row r="144" spans="1:17" x14ac:dyDescent="0.2">
      <c r="A144" s="10">
        <v>141</v>
      </c>
      <c r="B144" s="17">
        <v>37060</v>
      </c>
      <c r="C144" s="10" t="s">
        <v>143</v>
      </c>
      <c r="D144" s="18"/>
      <c r="E144" s="19"/>
      <c r="F144" s="20">
        <f t="shared" si="0"/>
        <v>9612.1200000000026</v>
      </c>
      <c r="G144" s="18"/>
      <c r="H144" s="19"/>
      <c r="I144" s="20"/>
      <c r="J144" s="20">
        <v>1369</v>
      </c>
      <c r="K144" s="21">
        <f t="shared" si="2"/>
        <v>6011</v>
      </c>
      <c r="L144" s="20"/>
      <c r="M144" s="20"/>
      <c r="N144" s="20"/>
      <c r="O144" s="20">
        <v>1369</v>
      </c>
      <c r="P144" s="20"/>
      <c r="Q144" s="22"/>
    </row>
    <row r="145" spans="1:17" x14ac:dyDescent="0.2">
      <c r="A145" s="10">
        <v>142</v>
      </c>
      <c r="B145" s="17">
        <v>37060</v>
      </c>
      <c r="C145" s="10" t="s">
        <v>144</v>
      </c>
      <c r="D145" s="18"/>
      <c r="E145" s="19"/>
      <c r="F145" s="20">
        <f t="shared" si="0"/>
        <v>9612.1200000000026</v>
      </c>
      <c r="G145" s="18"/>
      <c r="H145" s="19"/>
      <c r="I145" s="20"/>
      <c r="J145" s="20">
        <v>248.4</v>
      </c>
      <c r="K145" s="21">
        <f t="shared" si="2"/>
        <v>5762.6</v>
      </c>
      <c r="L145" s="20"/>
      <c r="M145" s="20"/>
      <c r="N145" s="20"/>
      <c r="O145" s="20">
        <v>248.4</v>
      </c>
      <c r="P145" s="20"/>
      <c r="Q145" s="22"/>
    </row>
    <row r="146" spans="1:17" x14ac:dyDescent="0.2">
      <c r="A146" s="10">
        <v>143</v>
      </c>
      <c r="B146" s="17"/>
      <c r="C146" s="10" t="s">
        <v>144</v>
      </c>
      <c r="D146" s="18"/>
      <c r="E146" s="19"/>
      <c r="F146" s="20">
        <f t="shared" si="0"/>
        <v>9612.1200000000026</v>
      </c>
      <c r="G146" s="18"/>
      <c r="H146" s="19"/>
      <c r="I146" s="20"/>
      <c r="J146" s="20">
        <v>4608</v>
      </c>
      <c r="K146" s="21">
        <f t="shared" si="2"/>
        <v>1154.6000000000004</v>
      </c>
      <c r="L146" s="20"/>
      <c r="M146" s="20"/>
      <c r="N146" s="20"/>
      <c r="O146" s="20">
        <v>4608</v>
      </c>
      <c r="P146" s="20"/>
      <c r="Q146" s="22"/>
    </row>
    <row r="147" spans="1:17" x14ac:dyDescent="0.2">
      <c r="A147" s="10">
        <v>144</v>
      </c>
      <c r="B147" s="17">
        <v>37069</v>
      </c>
      <c r="C147" s="10" t="s">
        <v>145</v>
      </c>
      <c r="D147" s="18"/>
      <c r="E147" s="19"/>
      <c r="F147" s="20">
        <f t="shared" si="0"/>
        <v>9612.1200000000026</v>
      </c>
      <c r="G147" s="18"/>
      <c r="H147" s="19"/>
      <c r="I147" s="20"/>
      <c r="J147" s="20">
        <v>200</v>
      </c>
      <c r="K147" s="21">
        <f t="shared" si="2"/>
        <v>954.60000000000036</v>
      </c>
      <c r="L147" s="20"/>
      <c r="M147" s="20"/>
      <c r="N147" s="20"/>
      <c r="O147" s="20"/>
      <c r="P147" s="20">
        <v>200</v>
      </c>
      <c r="Q147" s="22"/>
    </row>
    <row r="148" spans="1:17" x14ac:dyDescent="0.2">
      <c r="A148" s="10">
        <v>145</v>
      </c>
      <c r="B148" s="17">
        <v>37084</v>
      </c>
      <c r="C148" s="10" t="s">
        <v>145</v>
      </c>
      <c r="D148" s="18"/>
      <c r="E148" s="19">
        <v>0</v>
      </c>
      <c r="F148" s="20">
        <f t="shared" si="0"/>
        <v>9612.1200000000026</v>
      </c>
      <c r="G148" s="18"/>
      <c r="H148" s="19"/>
      <c r="I148" s="20"/>
      <c r="J148" s="20">
        <v>110</v>
      </c>
      <c r="K148" s="21">
        <f t="shared" si="2"/>
        <v>844.60000000000036</v>
      </c>
      <c r="L148" s="20"/>
      <c r="M148" s="20"/>
      <c r="N148" s="20"/>
      <c r="O148" s="20"/>
      <c r="P148" s="20">
        <v>110</v>
      </c>
      <c r="Q148" s="22"/>
    </row>
    <row r="149" spans="1:17" x14ac:dyDescent="0.2">
      <c r="A149" s="25"/>
      <c r="B149" s="26"/>
      <c r="C149" s="25"/>
      <c r="D149" s="12">
        <f>SUM(D4:D148)</f>
        <v>50214.46</v>
      </c>
      <c r="E149" s="13">
        <f>SUM(E4:E148)</f>
        <v>41124</v>
      </c>
      <c r="F149" s="15">
        <v>9612.1200000000008</v>
      </c>
      <c r="G149" s="12">
        <f>SUM(G4:G148)</f>
        <v>1134</v>
      </c>
      <c r="H149" s="13">
        <f>SUM(H4:H148)</f>
        <v>114.46</v>
      </c>
      <c r="I149" s="15">
        <f>SUM(I4:I148)</f>
        <v>39990</v>
      </c>
      <c r="J149" s="15">
        <f>SUM(J4:J148)</f>
        <v>39145.4</v>
      </c>
      <c r="K149" s="14">
        <v>844.6</v>
      </c>
      <c r="L149" s="15">
        <f>SUM(L4:L148)</f>
        <v>11922</v>
      </c>
      <c r="M149" s="15">
        <f>SUM(M138:M148)</f>
        <v>1364</v>
      </c>
      <c r="N149" s="15">
        <f>SUM(N4:N148)</f>
        <v>11894</v>
      </c>
      <c r="O149" s="15">
        <f>SUM(O4:O148)</f>
        <v>10225.4</v>
      </c>
      <c r="P149" s="15">
        <f>SUM(P4:P148)</f>
        <v>3740</v>
      </c>
      <c r="Q149" s="16"/>
    </row>
    <row r="150" spans="1:17" x14ac:dyDescent="0.2">
      <c r="B150" s="27"/>
      <c r="L150" s="2">
        <f>SUM(L149:P149)</f>
        <v>39145.4</v>
      </c>
    </row>
    <row r="151" spans="1:17" x14ac:dyDescent="0.2">
      <c r="B151" s="27"/>
    </row>
    <row r="152" spans="1:17" x14ac:dyDescent="0.2">
      <c r="B152" s="27"/>
      <c r="F152" s="28">
        <v>50214.46</v>
      </c>
      <c r="G152" s="2" t="s">
        <v>146</v>
      </c>
    </row>
    <row r="153" spans="1:17" x14ac:dyDescent="0.2">
      <c r="B153" s="29" t="s">
        <v>147</v>
      </c>
      <c r="C153" s="1" t="s">
        <v>148</v>
      </c>
      <c r="D153" s="2">
        <v>49850</v>
      </c>
      <c r="F153" s="30">
        <v>-250</v>
      </c>
      <c r="G153" s="2" t="s">
        <v>149</v>
      </c>
    </row>
    <row r="154" spans="1:17" x14ac:dyDescent="0.2">
      <c r="B154" s="27"/>
      <c r="C154" s="1" t="s">
        <v>85</v>
      </c>
      <c r="D154" s="2">
        <v>114.46</v>
      </c>
      <c r="F154" s="31">
        <v>-114.46</v>
      </c>
      <c r="G154" s="32" t="s">
        <v>150</v>
      </c>
    </row>
    <row r="155" spans="1:17" x14ac:dyDescent="0.2">
      <c r="B155" s="27"/>
      <c r="C155" s="1" t="s">
        <v>151</v>
      </c>
      <c r="D155" s="2">
        <v>521.66</v>
      </c>
      <c r="F155" s="33">
        <f>SUM(F152:F154)</f>
        <v>49850</v>
      </c>
      <c r="G155" s="34" t="s">
        <v>148</v>
      </c>
    </row>
    <row r="156" spans="1:17" x14ac:dyDescent="0.2">
      <c r="B156" s="27" t="s">
        <v>152</v>
      </c>
      <c r="D156" s="31">
        <f>SUM(D153:D155)</f>
        <v>50486.12</v>
      </c>
    </row>
    <row r="157" spans="1:17" x14ac:dyDescent="0.2">
      <c r="B157" s="27"/>
    </row>
    <row r="158" spans="1:17" x14ac:dyDescent="0.2">
      <c r="B158" s="29" t="s">
        <v>153</v>
      </c>
      <c r="C158" s="1" t="s">
        <v>15</v>
      </c>
      <c r="D158" s="2">
        <v>11922</v>
      </c>
    </row>
    <row r="159" spans="1:17" x14ac:dyDescent="0.2">
      <c r="B159" s="27"/>
      <c r="C159" s="1" t="s">
        <v>154</v>
      </c>
      <c r="D159" s="2">
        <v>11894</v>
      </c>
    </row>
    <row r="160" spans="1:17" x14ac:dyDescent="0.2">
      <c r="B160" s="27"/>
      <c r="C160" s="1" t="s">
        <v>155</v>
      </c>
      <c r="D160" s="2">
        <v>2940</v>
      </c>
    </row>
    <row r="161" spans="2:4" x14ac:dyDescent="0.2">
      <c r="B161" s="27"/>
      <c r="C161" s="1" t="s">
        <v>16</v>
      </c>
      <c r="D161" s="2">
        <v>1364</v>
      </c>
    </row>
    <row r="162" spans="2:4" x14ac:dyDescent="0.2">
      <c r="B162" s="27"/>
      <c r="C162" s="1" t="s">
        <v>86</v>
      </c>
      <c r="D162" s="2">
        <v>1134</v>
      </c>
    </row>
    <row r="163" spans="2:4" x14ac:dyDescent="0.2">
      <c r="B163" s="27"/>
      <c r="C163" s="1" t="s">
        <v>156</v>
      </c>
      <c r="D163" s="2">
        <v>550</v>
      </c>
    </row>
    <row r="164" spans="2:4" x14ac:dyDescent="0.2">
      <c r="B164" s="27"/>
      <c r="C164" s="1" t="s">
        <v>157</v>
      </c>
      <c r="D164" s="2">
        <v>10225.4</v>
      </c>
    </row>
    <row r="165" spans="2:4" x14ac:dyDescent="0.2">
      <c r="B165" s="27"/>
      <c r="D165" s="31">
        <f>SUM(D158:D164)</f>
        <v>40029.4</v>
      </c>
    </row>
    <row r="166" spans="2:4" x14ac:dyDescent="0.2">
      <c r="B166" s="27"/>
    </row>
    <row r="167" spans="2:4" x14ac:dyDescent="0.2">
      <c r="B167" s="35" t="s">
        <v>10</v>
      </c>
      <c r="C167" s="36"/>
      <c r="D167" s="31">
        <f>SUM(D156-D165)</f>
        <v>10456.720000000001</v>
      </c>
    </row>
  </sheetData>
  <sheetProtection selectLockedCells="1" selectUnlockedCells="1"/>
  <phoneticPr fontId="0" type="noConversion"/>
  <printOptions gridLines="1"/>
  <pageMargins left="0.78749999999999998" right="0.78749999999999998" top="0.98472222222222228" bottom="0.98472222222222228" header="0.49236111111111114" footer="0.49236111111111114"/>
  <pageSetup paperSize="9" firstPageNumber="0" orientation="landscape" horizontalDpi="300" verticalDpi="300"/>
  <headerFooter alignWithMargins="0">
    <oddHeader>&amp;C&amp;A</oddHeader>
    <oddFooter>&amp;CStrana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72"/>
  <sheetViews>
    <sheetView zoomScale="55" zoomScaleNormal="5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O39" sqref="O39"/>
    </sheetView>
  </sheetViews>
  <sheetFormatPr defaultColWidth="9" defaultRowHeight="15" x14ac:dyDescent="0.25"/>
  <cols>
    <col min="1" max="1" width="4.375" customWidth="1"/>
    <col min="2" max="2" width="9.125" style="74" customWidth="1"/>
    <col min="3" max="3" width="9" style="132"/>
    <col min="4" max="4" width="23" customWidth="1"/>
    <col min="5" max="6" width="9" style="75"/>
    <col min="7" max="7" width="9.625" style="133" customWidth="1"/>
    <col min="8" max="10" width="9" style="75"/>
    <col min="11" max="11" width="9.125" style="75" customWidth="1"/>
    <col min="12" max="12" width="8.625" style="75" customWidth="1"/>
    <col min="13" max="13" width="9" style="75"/>
    <col min="14" max="14" width="9" style="133"/>
    <col min="15" max="15" width="9.875" style="75" customWidth="1"/>
    <col min="16" max="16" width="9.125" style="75" customWidth="1"/>
    <col min="17" max="18" width="9" style="75"/>
    <col min="19" max="19" width="8.625" style="75" customWidth="1"/>
    <col min="20" max="20" width="8.625" style="2" customWidth="1"/>
  </cols>
  <sheetData>
    <row r="1" spans="1:25" ht="28.5" customHeight="1" x14ac:dyDescent="0.25">
      <c r="A1" s="293" t="s">
        <v>510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</row>
    <row r="2" spans="1:25" ht="15" customHeight="1" x14ac:dyDescent="0.2">
      <c r="A2" s="294" t="s">
        <v>5</v>
      </c>
      <c r="B2" s="295" t="s">
        <v>6</v>
      </c>
      <c r="C2" s="296" t="s">
        <v>511</v>
      </c>
      <c r="D2" s="297" t="s">
        <v>7</v>
      </c>
      <c r="E2" s="298" t="s">
        <v>1</v>
      </c>
      <c r="F2" s="298"/>
      <c r="G2" s="298"/>
      <c r="H2" s="298"/>
      <c r="I2" s="298"/>
      <c r="J2" s="298"/>
      <c r="K2" s="298"/>
      <c r="L2" s="299" t="s">
        <v>3</v>
      </c>
      <c r="M2" s="299"/>
      <c r="N2" s="299"/>
      <c r="O2" s="299"/>
      <c r="P2" s="299"/>
      <c r="Q2" s="299"/>
      <c r="R2" s="299"/>
      <c r="S2" s="299"/>
      <c r="T2" s="299"/>
    </row>
    <row r="3" spans="1:25" ht="56.25" customHeight="1" x14ac:dyDescent="0.25">
      <c r="A3" s="294"/>
      <c r="B3" s="295"/>
      <c r="C3" s="296"/>
      <c r="D3" s="297"/>
      <c r="E3" s="134" t="s">
        <v>8</v>
      </c>
      <c r="F3" s="135" t="s">
        <v>9</v>
      </c>
      <c r="G3" s="136" t="s">
        <v>10</v>
      </c>
      <c r="H3" s="137" t="s">
        <v>320</v>
      </c>
      <c r="I3" s="138" t="s">
        <v>348</v>
      </c>
      <c r="J3" s="135" t="s">
        <v>159</v>
      </c>
      <c r="K3" s="134" t="s">
        <v>11</v>
      </c>
      <c r="L3" s="139" t="s">
        <v>13</v>
      </c>
      <c r="M3" s="140" t="s">
        <v>14</v>
      </c>
      <c r="N3" s="141" t="s">
        <v>10</v>
      </c>
      <c r="O3" s="139" t="s">
        <v>15</v>
      </c>
      <c r="P3" s="142" t="s">
        <v>474</v>
      </c>
      <c r="Q3" s="143" t="s">
        <v>16</v>
      </c>
      <c r="R3" s="144" t="s">
        <v>512</v>
      </c>
      <c r="S3" s="145" t="s">
        <v>513</v>
      </c>
      <c r="T3" s="146" t="s">
        <v>475</v>
      </c>
    </row>
    <row r="4" spans="1:25" x14ac:dyDescent="0.25">
      <c r="A4" s="87">
        <v>1</v>
      </c>
      <c r="B4" s="88"/>
      <c r="C4" s="147"/>
      <c r="D4" s="117" t="s">
        <v>439</v>
      </c>
      <c r="E4" s="148"/>
      <c r="F4" s="149"/>
      <c r="G4" s="150">
        <v>1043.18</v>
      </c>
      <c r="H4" s="151"/>
      <c r="I4" s="151"/>
      <c r="J4" s="152"/>
      <c r="K4" s="153"/>
      <c r="L4" s="122"/>
      <c r="M4" s="122"/>
      <c r="N4" s="154">
        <v>0</v>
      </c>
      <c r="O4" s="122"/>
      <c r="P4" s="122"/>
      <c r="Q4" s="122"/>
      <c r="R4" s="122"/>
      <c r="S4" s="155"/>
      <c r="T4" s="156"/>
    </row>
    <row r="5" spans="1:25" x14ac:dyDescent="0.25">
      <c r="A5" s="87">
        <v>2</v>
      </c>
      <c r="B5" s="88">
        <v>40050</v>
      </c>
      <c r="C5" s="157"/>
      <c r="D5" s="87" t="s">
        <v>514</v>
      </c>
      <c r="E5" s="148"/>
      <c r="F5" s="149"/>
      <c r="G5" s="150">
        <f t="shared" ref="G5:G52" si="0">SUM(G4+E5-F5)</f>
        <v>1043.18</v>
      </c>
      <c r="H5" s="158"/>
      <c r="I5" s="158"/>
      <c r="J5" s="148"/>
      <c r="K5" s="149"/>
      <c r="L5" s="122"/>
      <c r="M5" s="122">
        <v>700</v>
      </c>
      <c r="N5" s="154">
        <f t="shared" ref="N5:N33" si="1">SUM(N4+L5-M5)</f>
        <v>-700</v>
      </c>
      <c r="O5" s="122"/>
      <c r="P5" s="122"/>
      <c r="Q5" s="122"/>
      <c r="R5" s="122"/>
      <c r="S5" s="155"/>
      <c r="T5" s="156">
        <v>-700</v>
      </c>
    </row>
    <row r="6" spans="1:25" x14ac:dyDescent="0.25">
      <c r="A6" s="87">
        <v>3</v>
      </c>
      <c r="B6" s="88">
        <v>40071</v>
      </c>
      <c r="C6" s="157" t="s">
        <v>515</v>
      </c>
      <c r="D6" s="87" t="s">
        <v>397</v>
      </c>
      <c r="E6" s="148"/>
      <c r="F6" s="149"/>
      <c r="G6" s="150">
        <f t="shared" si="0"/>
        <v>1043.18</v>
      </c>
      <c r="H6" s="158"/>
      <c r="I6" s="158">
        <v>10000</v>
      </c>
      <c r="J6" s="148"/>
      <c r="K6" s="149"/>
      <c r="L6" s="122">
        <v>10000</v>
      </c>
      <c r="M6" s="122"/>
      <c r="N6" s="154">
        <f t="shared" si="1"/>
        <v>9300</v>
      </c>
      <c r="O6" s="122"/>
      <c r="P6" s="122"/>
      <c r="Q6" s="122"/>
      <c r="R6" s="122"/>
      <c r="S6" s="155"/>
      <c r="T6" s="156"/>
    </row>
    <row r="7" spans="1:25" x14ac:dyDescent="0.25">
      <c r="A7" s="87">
        <v>4</v>
      </c>
      <c r="B7" s="88">
        <v>40072</v>
      </c>
      <c r="C7" s="157"/>
      <c r="D7" s="87" t="s">
        <v>167</v>
      </c>
      <c r="E7" s="148"/>
      <c r="F7" s="149"/>
      <c r="G7" s="150">
        <f t="shared" si="0"/>
        <v>1043.18</v>
      </c>
      <c r="H7" s="158"/>
      <c r="I7" s="158"/>
      <c r="J7" s="148"/>
      <c r="K7" s="149"/>
      <c r="L7" s="122"/>
      <c r="M7" s="122">
        <v>2100</v>
      </c>
      <c r="N7" s="154">
        <f t="shared" si="1"/>
        <v>7200</v>
      </c>
      <c r="O7" s="122">
        <v>2100</v>
      </c>
      <c r="P7" s="122"/>
      <c r="Q7" s="122"/>
      <c r="R7" s="122"/>
      <c r="S7" s="155"/>
      <c r="T7" s="156"/>
    </row>
    <row r="8" spans="1:25" x14ac:dyDescent="0.25">
      <c r="A8" s="87">
        <v>5</v>
      </c>
      <c r="B8" s="88">
        <v>40086</v>
      </c>
      <c r="C8" s="157"/>
      <c r="D8" s="87" t="s">
        <v>516</v>
      </c>
      <c r="E8" s="148">
        <v>64700</v>
      </c>
      <c r="F8" s="149"/>
      <c r="G8" s="150">
        <f t="shared" si="0"/>
        <v>65743.179999999993</v>
      </c>
      <c r="H8" s="158">
        <v>64700</v>
      </c>
      <c r="I8" s="158"/>
      <c r="J8" s="148"/>
      <c r="K8" s="149"/>
      <c r="L8" s="122"/>
      <c r="M8" s="122"/>
      <c r="N8" s="154">
        <f t="shared" si="1"/>
        <v>7200</v>
      </c>
      <c r="O8" s="122"/>
      <c r="P8" s="122"/>
      <c r="Q8" s="122"/>
      <c r="R8" s="122"/>
      <c r="S8" s="155"/>
      <c r="T8" s="156"/>
    </row>
    <row r="9" spans="1:25" x14ac:dyDescent="0.25">
      <c r="A9" s="87">
        <v>6</v>
      </c>
      <c r="B9" s="88">
        <v>40086</v>
      </c>
      <c r="C9" s="157"/>
      <c r="D9" s="87" t="s">
        <v>517</v>
      </c>
      <c r="E9" s="148">
        <v>14.62</v>
      </c>
      <c r="F9" s="149">
        <v>10000</v>
      </c>
      <c r="G9" s="150">
        <f t="shared" si="0"/>
        <v>55757.799999999988</v>
      </c>
      <c r="H9" s="158"/>
      <c r="I9" s="158"/>
      <c r="J9" s="148">
        <v>14.62</v>
      </c>
      <c r="K9" s="149"/>
      <c r="L9" s="122"/>
      <c r="M9" s="122"/>
      <c r="N9" s="154">
        <f t="shared" si="1"/>
        <v>7200</v>
      </c>
      <c r="O9" s="122"/>
      <c r="P9" s="122"/>
      <c r="Q9" s="122"/>
      <c r="R9" s="122"/>
      <c r="S9" s="155"/>
      <c r="T9" s="156"/>
    </row>
    <row r="10" spans="1:25" x14ac:dyDescent="0.25">
      <c r="A10" s="87">
        <v>7</v>
      </c>
      <c r="B10" s="88">
        <v>40086</v>
      </c>
      <c r="C10" s="157"/>
      <c r="D10" s="87"/>
      <c r="E10" s="148"/>
      <c r="F10" s="149">
        <v>898.5</v>
      </c>
      <c r="G10" s="150">
        <f t="shared" si="0"/>
        <v>54859.299999999988</v>
      </c>
      <c r="H10" s="158"/>
      <c r="I10" s="158"/>
      <c r="J10" s="148"/>
      <c r="K10" s="149">
        <v>898.5</v>
      </c>
      <c r="L10" s="122"/>
      <c r="M10" s="122"/>
      <c r="N10" s="154">
        <f t="shared" si="1"/>
        <v>7200</v>
      </c>
      <c r="O10" s="122"/>
      <c r="P10" s="122"/>
      <c r="Q10" s="122"/>
      <c r="R10" s="122"/>
      <c r="S10" s="155"/>
      <c r="T10" s="156"/>
    </row>
    <row r="11" spans="1:25" x14ac:dyDescent="0.25">
      <c r="A11" s="87">
        <v>8</v>
      </c>
      <c r="B11" s="88">
        <v>40093</v>
      </c>
      <c r="C11" s="157" t="s">
        <v>518</v>
      </c>
      <c r="D11" s="87" t="s">
        <v>167</v>
      </c>
      <c r="E11" s="148"/>
      <c r="F11" s="149"/>
      <c r="G11" s="150">
        <f t="shared" si="0"/>
        <v>54859.299999999988</v>
      </c>
      <c r="H11" s="158"/>
      <c r="I11" s="158"/>
      <c r="J11" s="148"/>
      <c r="K11" s="149"/>
      <c r="L11" s="122"/>
      <c r="M11" s="122">
        <v>2000</v>
      </c>
      <c r="N11" s="154">
        <f t="shared" si="1"/>
        <v>5200</v>
      </c>
      <c r="O11" s="122">
        <v>2000</v>
      </c>
      <c r="P11" s="122"/>
      <c r="Q11" s="122"/>
      <c r="R11" s="122"/>
      <c r="S11" s="155"/>
      <c r="T11" s="156"/>
    </row>
    <row r="12" spans="1:25" x14ac:dyDescent="0.25">
      <c r="A12" s="87">
        <v>9</v>
      </c>
      <c r="B12" s="88">
        <v>40093</v>
      </c>
      <c r="C12" s="157"/>
      <c r="D12" s="87" t="s">
        <v>519</v>
      </c>
      <c r="E12" s="148"/>
      <c r="F12" s="149"/>
      <c r="G12" s="150">
        <f t="shared" si="0"/>
        <v>54859.299999999988</v>
      </c>
      <c r="H12" s="158"/>
      <c r="I12" s="158"/>
      <c r="J12" s="148"/>
      <c r="K12" s="149"/>
      <c r="L12" s="122">
        <v>700</v>
      </c>
      <c r="M12" s="122"/>
      <c r="N12" s="154">
        <f t="shared" si="1"/>
        <v>5900</v>
      </c>
      <c r="O12" s="122"/>
      <c r="P12" s="122"/>
      <c r="Q12" s="122"/>
      <c r="R12" s="122"/>
      <c r="S12" s="155"/>
      <c r="T12" s="156">
        <v>700</v>
      </c>
    </row>
    <row r="13" spans="1:25" x14ac:dyDescent="0.25">
      <c r="A13" s="87">
        <v>10</v>
      </c>
      <c r="B13" s="88">
        <v>40106</v>
      </c>
      <c r="C13" s="157" t="s">
        <v>520</v>
      </c>
      <c r="D13" s="102" t="s">
        <v>393</v>
      </c>
      <c r="E13" s="148"/>
      <c r="F13" s="149"/>
      <c r="G13" s="150">
        <f t="shared" si="0"/>
        <v>54859.299999999988</v>
      </c>
      <c r="H13" s="158"/>
      <c r="I13" s="158"/>
      <c r="J13" s="148"/>
      <c r="K13" s="149"/>
      <c r="L13" s="122"/>
      <c r="M13" s="122">
        <v>360</v>
      </c>
      <c r="N13" s="154">
        <f t="shared" si="1"/>
        <v>5540</v>
      </c>
      <c r="O13" s="122">
        <v>360</v>
      </c>
      <c r="P13" s="122"/>
      <c r="Q13" s="122"/>
      <c r="R13" s="122"/>
      <c r="S13" s="155"/>
      <c r="T13" s="156"/>
      <c r="Y13" s="90"/>
    </row>
    <row r="14" spans="1:25" x14ac:dyDescent="0.25">
      <c r="A14" s="87">
        <v>11</v>
      </c>
      <c r="B14" s="88">
        <v>40109</v>
      </c>
      <c r="C14" s="157" t="s">
        <v>521</v>
      </c>
      <c r="D14" s="87" t="s">
        <v>167</v>
      </c>
      <c r="E14" s="148"/>
      <c r="F14" s="149"/>
      <c r="G14" s="150">
        <f t="shared" si="0"/>
        <v>54859.299999999988</v>
      </c>
      <c r="H14" s="158"/>
      <c r="I14" s="158"/>
      <c r="J14" s="148"/>
      <c r="K14" s="149"/>
      <c r="L14" s="122"/>
      <c r="M14" s="122">
        <v>1800</v>
      </c>
      <c r="N14" s="154">
        <f t="shared" si="1"/>
        <v>3740</v>
      </c>
      <c r="O14" s="122">
        <v>1800</v>
      </c>
      <c r="P14" s="122"/>
      <c r="Q14" s="122"/>
      <c r="R14" s="122"/>
      <c r="S14" s="155"/>
      <c r="T14" s="156"/>
    </row>
    <row r="15" spans="1:25" x14ac:dyDescent="0.25">
      <c r="A15" s="87">
        <v>12</v>
      </c>
      <c r="B15" s="88">
        <v>40117</v>
      </c>
      <c r="C15" s="157"/>
      <c r="D15" s="87" t="s">
        <v>522</v>
      </c>
      <c r="E15" s="148">
        <v>5600</v>
      </c>
      <c r="F15" s="149"/>
      <c r="G15" s="150">
        <f t="shared" si="0"/>
        <v>60459.299999999988</v>
      </c>
      <c r="H15" s="158">
        <v>5600</v>
      </c>
      <c r="I15" s="158"/>
      <c r="J15" s="148"/>
      <c r="K15" s="149"/>
      <c r="L15" s="122"/>
      <c r="M15" s="122"/>
      <c r="N15" s="154">
        <f t="shared" si="1"/>
        <v>3740</v>
      </c>
      <c r="O15" s="122"/>
      <c r="P15" s="122"/>
      <c r="Q15" s="122"/>
      <c r="R15" s="122"/>
      <c r="S15" s="155"/>
      <c r="T15" s="156"/>
    </row>
    <row r="16" spans="1:25" x14ac:dyDescent="0.25">
      <c r="A16" s="87">
        <v>13</v>
      </c>
      <c r="B16" s="88">
        <v>40117</v>
      </c>
      <c r="C16" s="157"/>
      <c r="D16" s="87" t="s">
        <v>112</v>
      </c>
      <c r="E16" s="148"/>
      <c r="F16" s="149">
        <v>24.5</v>
      </c>
      <c r="G16" s="150">
        <f t="shared" si="0"/>
        <v>60434.799999999988</v>
      </c>
      <c r="H16" s="158"/>
      <c r="I16" s="158"/>
      <c r="J16" s="148"/>
      <c r="K16" s="149">
        <v>24.5</v>
      </c>
      <c r="L16" s="122"/>
      <c r="M16" s="122"/>
      <c r="N16" s="154">
        <f t="shared" si="1"/>
        <v>3740</v>
      </c>
      <c r="O16" s="122"/>
      <c r="P16" s="122"/>
      <c r="Q16" s="122"/>
      <c r="R16" s="122"/>
      <c r="S16" s="155"/>
      <c r="T16" s="156"/>
    </row>
    <row r="17" spans="1:20" x14ac:dyDescent="0.25">
      <c r="A17" s="87">
        <v>14</v>
      </c>
      <c r="B17" s="88">
        <v>40123</v>
      </c>
      <c r="C17" s="157" t="s">
        <v>523</v>
      </c>
      <c r="D17" s="87" t="s">
        <v>167</v>
      </c>
      <c r="E17" s="148"/>
      <c r="F17" s="149"/>
      <c r="G17" s="150">
        <f t="shared" si="0"/>
        <v>60434.799999999988</v>
      </c>
      <c r="H17" s="158"/>
      <c r="I17" s="158"/>
      <c r="J17" s="148"/>
      <c r="K17" s="149"/>
      <c r="L17" s="122"/>
      <c r="M17" s="122">
        <v>2100</v>
      </c>
      <c r="N17" s="154">
        <f t="shared" si="1"/>
        <v>1640</v>
      </c>
      <c r="O17" s="122">
        <v>2100</v>
      </c>
      <c r="P17" s="122"/>
      <c r="Q17" s="122"/>
      <c r="R17" s="122"/>
      <c r="S17" s="155"/>
      <c r="T17" s="156"/>
    </row>
    <row r="18" spans="1:20" x14ac:dyDescent="0.25">
      <c r="A18" s="87">
        <v>15</v>
      </c>
      <c r="B18" s="88">
        <v>40126</v>
      </c>
      <c r="C18" s="157" t="s">
        <v>524</v>
      </c>
      <c r="D18" s="87" t="s">
        <v>393</v>
      </c>
      <c r="E18" s="148"/>
      <c r="F18" s="149"/>
      <c r="G18" s="150">
        <f t="shared" si="0"/>
        <v>60434.799999999988</v>
      </c>
      <c r="H18" s="158"/>
      <c r="I18" s="158"/>
      <c r="J18" s="148"/>
      <c r="K18" s="149"/>
      <c r="L18" s="122"/>
      <c r="M18" s="122">
        <v>400</v>
      </c>
      <c r="N18" s="154">
        <f t="shared" si="1"/>
        <v>1240</v>
      </c>
      <c r="O18" s="122">
        <v>400</v>
      </c>
      <c r="P18" s="122"/>
      <c r="Q18" s="122"/>
      <c r="R18" s="122"/>
      <c r="S18" s="155"/>
      <c r="T18" s="156"/>
    </row>
    <row r="19" spans="1:20" x14ac:dyDescent="0.25">
      <c r="A19" s="87">
        <v>16</v>
      </c>
      <c r="B19" s="159">
        <v>40141</v>
      </c>
      <c r="C19" s="160"/>
      <c r="D19" s="10" t="s">
        <v>397</v>
      </c>
      <c r="E19" s="148"/>
      <c r="F19" s="149"/>
      <c r="G19" s="150">
        <f t="shared" si="0"/>
        <v>60434.799999999988</v>
      </c>
      <c r="H19" s="158"/>
      <c r="I19" s="158">
        <v>20000</v>
      </c>
      <c r="J19" s="148"/>
      <c r="K19" s="149"/>
      <c r="L19" s="122">
        <v>20000</v>
      </c>
      <c r="M19" s="122"/>
      <c r="N19" s="154">
        <f t="shared" si="1"/>
        <v>21240</v>
      </c>
      <c r="O19" s="122"/>
      <c r="P19" s="122"/>
      <c r="Q19" s="122"/>
      <c r="R19" s="122"/>
      <c r="S19" s="155"/>
      <c r="T19" s="156"/>
    </row>
    <row r="20" spans="1:20" x14ac:dyDescent="0.25">
      <c r="A20" s="87">
        <v>17</v>
      </c>
      <c r="B20" s="159">
        <v>40143</v>
      </c>
      <c r="C20" s="160" t="s">
        <v>525</v>
      </c>
      <c r="D20" s="10" t="s">
        <v>167</v>
      </c>
      <c r="E20" s="148"/>
      <c r="F20" s="149"/>
      <c r="G20" s="150">
        <f t="shared" si="0"/>
        <v>60434.799999999988</v>
      </c>
      <c r="H20" s="158"/>
      <c r="I20" s="158"/>
      <c r="J20" s="148"/>
      <c r="K20" s="149"/>
      <c r="L20" s="122"/>
      <c r="M20" s="122">
        <v>2200</v>
      </c>
      <c r="N20" s="154">
        <f t="shared" si="1"/>
        <v>19040</v>
      </c>
      <c r="O20" s="122">
        <v>2200</v>
      </c>
      <c r="P20" s="122"/>
      <c r="Q20" s="122"/>
      <c r="R20" s="122"/>
      <c r="S20" s="155"/>
      <c r="T20" s="156"/>
    </row>
    <row r="21" spans="1:20" x14ac:dyDescent="0.25">
      <c r="A21" s="87">
        <v>18</v>
      </c>
      <c r="B21" s="159">
        <v>40147</v>
      </c>
      <c r="C21" s="160"/>
      <c r="D21" s="10" t="s">
        <v>526</v>
      </c>
      <c r="E21" s="148">
        <v>700</v>
      </c>
      <c r="F21" s="149"/>
      <c r="G21" s="150">
        <f t="shared" si="0"/>
        <v>61134.799999999988</v>
      </c>
      <c r="H21" s="158">
        <v>700</v>
      </c>
      <c r="I21" s="158"/>
      <c r="J21" s="148"/>
      <c r="K21" s="149"/>
      <c r="L21" s="122"/>
      <c r="M21" s="122"/>
      <c r="N21" s="154">
        <f t="shared" si="1"/>
        <v>19040</v>
      </c>
      <c r="O21" s="122"/>
      <c r="P21" s="122"/>
      <c r="Q21" s="122"/>
      <c r="R21" s="122"/>
      <c r="S21" s="155"/>
      <c r="T21" s="156"/>
    </row>
    <row r="22" spans="1:20" x14ac:dyDescent="0.25">
      <c r="A22" s="87">
        <v>19</v>
      </c>
      <c r="B22" s="159">
        <v>40147</v>
      </c>
      <c r="C22" s="160"/>
      <c r="D22" s="10" t="s">
        <v>527</v>
      </c>
      <c r="E22" s="148"/>
      <c r="F22" s="149">
        <v>20024.5</v>
      </c>
      <c r="G22" s="150">
        <f t="shared" si="0"/>
        <v>41110.299999999988</v>
      </c>
      <c r="H22" s="158"/>
      <c r="I22" s="158"/>
      <c r="J22" s="148"/>
      <c r="K22" s="149">
        <v>24.5</v>
      </c>
      <c r="L22" s="122"/>
      <c r="M22" s="122"/>
      <c r="N22" s="154">
        <f t="shared" si="1"/>
        <v>19040</v>
      </c>
      <c r="O22" s="122"/>
      <c r="P22" s="122"/>
      <c r="Q22" s="122"/>
      <c r="R22" s="122"/>
      <c r="S22" s="155"/>
      <c r="T22" s="156"/>
    </row>
    <row r="23" spans="1:20" x14ac:dyDescent="0.25">
      <c r="A23" s="87">
        <v>20</v>
      </c>
      <c r="B23" s="159">
        <v>40149</v>
      </c>
      <c r="C23" s="160" t="s">
        <v>528</v>
      </c>
      <c r="D23" s="10" t="s">
        <v>167</v>
      </c>
      <c r="E23" s="148"/>
      <c r="F23" s="149"/>
      <c r="G23" s="150">
        <f t="shared" si="0"/>
        <v>41110.299999999988</v>
      </c>
      <c r="H23" s="158"/>
      <c r="I23" s="158"/>
      <c r="J23" s="148"/>
      <c r="K23" s="149"/>
      <c r="L23" s="122"/>
      <c r="M23" s="122">
        <v>2500</v>
      </c>
      <c r="N23" s="154">
        <f t="shared" si="1"/>
        <v>16540</v>
      </c>
      <c r="O23" s="122">
        <v>2500</v>
      </c>
      <c r="P23" s="122"/>
      <c r="Q23" s="122"/>
      <c r="R23" s="122"/>
      <c r="S23" s="155"/>
      <c r="T23" s="156"/>
    </row>
    <row r="24" spans="1:20" x14ac:dyDescent="0.25">
      <c r="A24" s="87">
        <v>21</v>
      </c>
      <c r="B24" s="159">
        <v>40154</v>
      </c>
      <c r="C24" s="160"/>
      <c r="D24" s="10" t="s">
        <v>529</v>
      </c>
      <c r="E24" s="148"/>
      <c r="F24" s="149"/>
      <c r="G24" s="150">
        <f t="shared" si="0"/>
        <v>41110.299999999988</v>
      </c>
      <c r="H24" s="158"/>
      <c r="I24" s="158"/>
      <c r="J24" s="148"/>
      <c r="K24" s="149"/>
      <c r="L24" s="122">
        <v>700</v>
      </c>
      <c r="M24" s="122"/>
      <c r="N24" s="154">
        <f t="shared" si="1"/>
        <v>17240</v>
      </c>
      <c r="O24" s="122"/>
      <c r="P24" s="122"/>
      <c r="Q24" s="122"/>
      <c r="R24" s="122"/>
      <c r="S24" s="155"/>
      <c r="T24" s="156">
        <v>700</v>
      </c>
    </row>
    <row r="25" spans="1:20" x14ac:dyDescent="0.25">
      <c r="A25" s="87">
        <v>22</v>
      </c>
      <c r="B25" s="159">
        <v>40154</v>
      </c>
      <c r="C25" s="160" t="s">
        <v>530</v>
      </c>
      <c r="D25" s="10" t="s">
        <v>391</v>
      </c>
      <c r="E25" s="148"/>
      <c r="F25" s="149"/>
      <c r="G25" s="150">
        <f t="shared" si="0"/>
        <v>41110.299999999988</v>
      </c>
      <c r="H25" s="158"/>
      <c r="I25" s="158"/>
      <c r="J25" s="148"/>
      <c r="K25" s="149"/>
      <c r="L25" s="122"/>
      <c r="M25" s="122">
        <v>14994</v>
      </c>
      <c r="N25" s="154">
        <f t="shared" si="1"/>
        <v>2246</v>
      </c>
      <c r="O25" s="122"/>
      <c r="P25" s="122"/>
      <c r="Q25" s="122"/>
      <c r="R25" s="122">
        <v>14994</v>
      </c>
      <c r="S25" s="155"/>
      <c r="T25" s="156"/>
    </row>
    <row r="26" spans="1:20" x14ac:dyDescent="0.25">
      <c r="A26" s="87">
        <v>23</v>
      </c>
      <c r="B26" s="159">
        <v>40178</v>
      </c>
      <c r="C26" s="160"/>
      <c r="D26" s="10" t="s">
        <v>395</v>
      </c>
      <c r="E26" s="148">
        <v>4900</v>
      </c>
      <c r="F26" s="149"/>
      <c r="G26" s="150">
        <f t="shared" si="0"/>
        <v>46010.299999999988</v>
      </c>
      <c r="H26" s="158">
        <v>4900</v>
      </c>
      <c r="I26" s="158"/>
      <c r="J26" s="148"/>
      <c r="K26" s="149"/>
      <c r="L26" s="122"/>
      <c r="M26" s="122"/>
      <c r="N26" s="154">
        <f t="shared" si="1"/>
        <v>2246</v>
      </c>
      <c r="O26" s="122"/>
      <c r="P26" s="122"/>
      <c r="Q26" s="122"/>
      <c r="R26" s="122"/>
      <c r="S26" s="155"/>
      <c r="T26" s="156"/>
    </row>
    <row r="27" spans="1:20" x14ac:dyDescent="0.25">
      <c r="A27" s="87">
        <v>24</v>
      </c>
      <c r="B27" s="159">
        <v>40178</v>
      </c>
      <c r="C27" s="160"/>
      <c r="D27" s="10" t="s">
        <v>531</v>
      </c>
      <c r="E27" s="148">
        <v>68.37</v>
      </c>
      <c r="F27" s="149">
        <v>376.5</v>
      </c>
      <c r="G27" s="150">
        <f t="shared" si="0"/>
        <v>45702.169999999991</v>
      </c>
      <c r="H27" s="158"/>
      <c r="I27" s="158"/>
      <c r="J27" s="148">
        <v>68.37</v>
      </c>
      <c r="K27" s="149">
        <v>376.5</v>
      </c>
      <c r="L27" s="122"/>
      <c r="M27" s="122"/>
      <c r="N27" s="154">
        <f t="shared" si="1"/>
        <v>2246</v>
      </c>
      <c r="O27" s="122"/>
      <c r="P27" s="122"/>
      <c r="Q27" s="122"/>
      <c r="R27" s="122"/>
      <c r="S27" s="155"/>
      <c r="T27" s="156"/>
    </row>
    <row r="28" spans="1:20" x14ac:dyDescent="0.25">
      <c r="A28" s="87">
        <v>25</v>
      </c>
      <c r="B28" s="159">
        <v>40185</v>
      </c>
      <c r="C28" s="160" t="s">
        <v>532</v>
      </c>
      <c r="D28" s="10" t="s">
        <v>167</v>
      </c>
      <c r="E28" s="148"/>
      <c r="F28" s="149"/>
      <c r="G28" s="150">
        <f t="shared" si="0"/>
        <v>45702.169999999991</v>
      </c>
      <c r="H28" s="158"/>
      <c r="I28" s="158"/>
      <c r="J28" s="148"/>
      <c r="K28" s="149"/>
      <c r="L28" s="122"/>
      <c r="M28" s="122">
        <v>2300</v>
      </c>
      <c r="N28" s="154">
        <f t="shared" si="1"/>
        <v>-54</v>
      </c>
      <c r="O28" s="122">
        <v>2300</v>
      </c>
      <c r="P28" s="122"/>
      <c r="Q28" s="122"/>
      <c r="R28" s="122"/>
      <c r="S28" s="155"/>
      <c r="T28" s="156"/>
    </row>
    <row r="29" spans="1:20" x14ac:dyDescent="0.25">
      <c r="A29" s="87">
        <v>26</v>
      </c>
      <c r="B29" s="159">
        <v>40213</v>
      </c>
      <c r="C29" s="160"/>
      <c r="D29" s="10" t="s">
        <v>397</v>
      </c>
      <c r="E29" s="148"/>
      <c r="F29" s="149"/>
      <c r="G29" s="150">
        <f t="shared" si="0"/>
        <v>45702.169999999991</v>
      </c>
      <c r="H29" s="158"/>
      <c r="I29" s="158">
        <v>10000</v>
      </c>
      <c r="J29" s="148"/>
      <c r="K29" s="149"/>
      <c r="L29" s="122">
        <v>10000</v>
      </c>
      <c r="M29" s="122"/>
      <c r="N29" s="154">
        <f t="shared" si="1"/>
        <v>9946</v>
      </c>
      <c r="O29" s="122"/>
      <c r="P29" s="122"/>
      <c r="Q29" s="122"/>
      <c r="R29" s="122"/>
      <c r="S29" s="155"/>
      <c r="T29" s="156"/>
    </row>
    <row r="30" spans="1:20" x14ac:dyDescent="0.25">
      <c r="A30" s="87">
        <v>27</v>
      </c>
      <c r="B30" s="159">
        <v>40213</v>
      </c>
      <c r="C30" s="160" t="s">
        <v>533</v>
      </c>
      <c r="D30" s="10" t="s">
        <v>167</v>
      </c>
      <c r="E30" s="148"/>
      <c r="F30" s="149"/>
      <c r="G30" s="150">
        <f t="shared" si="0"/>
        <v>45702.169999999991</v>
      </c>
      <c r="H30" s="158"/>
      <c r="I30" s="158"/>
      <c r="J30" s="148"/>
      <c r="K30" s="149"/>
      <c r="L30" s="122"/>
      <c r="M30" s="122">
        <v>2400</v>
      </c>
      <c r="N30" s="154">
        <f t="shared" si="1"/>
        <v>7546</v>
      </c>
      <c r="O30" s="122">
        <v>2400</v>
      </c>
      <c r="P30" s="122"/>
      <c r="Q30" s="122"/>
      <c r="R30" s="122"/>
      <c r="S30" s="155"/>
      <c r="T30" s="156"/>
    </row>
    <row r="31" spans="1:20" x14ac:dyDescent="0.25">
      <c r="A31" s="87">
        <v>28</v>
      </c>
      <c r="B31" s="159">
        <v>40234</v>
      </c>
      <c r="C31" s="160" t="s">
        <v>534</v>
      </c>
      <c r="D31" s="10" t="s">
        <v>167</v>
      </c>
      <c r="E31" s="148"/>
      <c r="F31" s="149"/>
      <c r="G31" s="150">
        <f t="shared" si="0"/>
        <v>45702.169999999991</v>
      </c>
      <c r="H31" s="158"/>
      <c r="I31" s="158"/>
      <c r="J31" s="148"/>
      <c r="K31" s="149"/>
      <c r="L31" s="122"/>
      <c r="M31" s="122">
        <v>1800</v>
      </c>
      <c r="N31" s="154">
        <f t="shared" si="1"/>
        <v>5746</v>
      </c>
      <c r="O31" s="122">
        <v>1800</v>
      </c>
      <c r="P31" s="122"/>
      <c r="Q31" s="122"/>
      <c r="R31" s="122"/>
      <c r="S31" s="155"/>
      <c r="T31" s="156"/>
    </row>
    <row r="32" spans="1:20" x14ac:dyDescent="0.25">
      <c r="A32" s="87">
        <v>29</v>
      </c>
      <c r="B32" s="159">
        <v>40237</v>
      </c>
      <c r="C32" s="160"/>
      <c r="D32" s="10" t="s">
        <v>290</v>
      </c>
      <c r="E32" s="148"/>
      <c r="F32" s="149">
        <v>10000</v>
      </c>
      <c r="G32" s="150">
        <f t="shared" si="0"/>
        <v>35702.169999999991</v>
      </c>
      <c r="H32" s="158"/>
      <c r="I32" s="158"/>
      <c r="J32" s="148"/>
      <c r="K32" s="149"/>
      <c r="L32" s="122"/>
      <c r="M32" s="122"/>
      <c r="N32" s="154">
        <f t="shared" si="1"/>
        <v>5746</v>
      </c>
      <c r="O32" s="122"/>
      <c r="P32" s="122"/>
      <c r="Q32" s="122"/>
      <c r="R32" s="122"/>
      <c r="S32" s="155"/>
      <c r="T32" s="156"/>
    </row>
    <row r="33" spans="1:20" x14ac:dyDescent="0.25">
      <c r="A33" s="87">
        <v>30</v>
      </c>
      <c r="B33" s="159">
        <v>40237</v>
      </c>
      <c r="C33" s="160"/>
      <c r="D33" s="10" t="s">
        <v>535</v>
      </c>
      <c r="E33" s="148"/>
      <c r="F33" s="149">
        <v>24.5</v>
      </c>
      <c r="G33" s="150">
        <f t="shared" si="0"/>
        <v>35677.669999999991</v>
      </c>
      <c r="H33" s="158"/>
      <c r="I33" s="158"/>
      <c r="J33" s="148"/>
      <c r="K33" s="149">
        <v>24.5</v>
      </c>
      <c r="L33" s="122"/>
      <c r="M33" s="122"/>
      <c r="N33" s="154">
        <f t="shared" si="1"/>
        <v>5746</v>
      </c>
      <c r="O33" s="122"/>
      <c r="P33" s="122"/>
      <c r="Q33" s="122"/>
      <c r="R33" s="122"/>
      <c r="S33" s="155"/>
      <c r="T33" s="156"/>
    </row>
    <row r="34" spans="1:20" x14ac:dyDescent="0.25">
      <c r="A34" s="87">
        <v>31</v>
      </c>
      <c r="B34" s="159">
        <v>40254</v>
      </c>
      <c r="C34" s="160" t="s">
        <v>536</v>
      </c>
      <c r="D34" s="10" t="s">
        <v>167</v>
      </c>
      <c r="E34" s="148"/>
      <c r="F34" s="149"/>
      <c r="G34" s="150">
        <f t="shared" si="0"/>
        <v>35677.669999999991</v>
      </c>
      <c r="H34" s="158"/>
      <c r="I34" s="158"/>
      <c r="J34" s="148"/>
      <c r="K34" s="149"/>
      <c r="L34" s="122"/>
      <c r="M34" s="122">
        <v>2400</v>
      </c>
      <c r="N34" s="154">
        <f>SUM(N31+L34-M34)</f>
        <v>3346</v>
      </c>
      <c r="O34" s="122">
        <v>2400</v>
      </c>
      <c r="P34" s="122"/>
      <c r="Q34" s="122"/>
      <c r="R34" s="122"/>
      <c r="S34" s="155"/>
      <c r="T34" s="156"/>
    </row>
    <row r="35" spans="1:20" x14ac:dyDescent="0.25">
      <c r="A35" s="87">
        <v>32</v>
      </c>
      <c r="B35" s="159">
        <v>40268</v>
      </c>
      <c r="C35" s="160"/>
      <c r="D35" s="10" t="s">
        <v>407</v>
      </c>
      <c r="E35" s="148">
        <v>350</v>
      </c>
      <c r="F35" s="149"/>
      <c r="G35" s="150">
        <f t="shared" si="0"/>
        <v>36027.669999999991</v>
      </c>
      <c r="H35" s="158">
        <v>350</v>
      </c>
      <c r="I35" s="158"/>
      <c r="J35" s="148"/>
      <c r="K35" s="149"/>
      <c r="L35" s="122"/>
      <c r="M35" s="122"/>
      <c r="N35" s="154">
        <f t="shared" ref="N35:N52" si="2">SUM(N34+L35-M35)</f>
        <v>3346</v>
      </c>
      <c r="O35" s="122"/>
      <c r="P35" s="122"/>
      <c r="Q35" s="122"/>
      <c r="R35" s="122"/>
      <c r="S35" s="155"/>
      <c r="T35" s="156"/>
    </row>
    <row r="36" spans="1:20" x14ac:dyDescent="0.25">
      <c r="A36" s="87">
        <v>33</v>
      </c>
      <c r="B36" s="159">
        <v>40268</v>
      </c>
      <c r="C36" s="160"/>
      <c r="D36" s="10" t="s">
        <v>537</v>
      </c>
      <c r="E36" s="148">
        <v>49.4</v>
      </c>
      <c r="F36" s="149">
        <v>309.5</v>
      </c>
      <c r="G36" s="150">
        <f t="shared" si="0"/>
        <v>35767.569999999992</v>
      </c>
      <c r="H36" s="158"/>
      <c r="I36" s="158"/>
      <c r="J36" s="148">
        <v>49.4</v>
      </c>
      <c r="K36" s="149">
        <v>309.5</v>
      </c>
      <c r="L36" s="122"/>
      <c r="M36" s="122"/>
      <c r="N36" s="154">
        <f t="shared" si="2"/>
        <v>3346</v>
      </c>
      <c r="O36" s="122"/>
      <c r="P36" s="122"/>
      <c r="Q36" s="122"/>
      <c r="R36" s="122"/>
      <c r="S36" s="155"/>
      <c r="T36" s="156"/>
    </row>
    <row r="37" spans="1:20" x14ac:dyDescent="0.25">
      <c r="A37" s="87">
        <v>34</v>
      </c>
      <c r="B37" s="159">
        <v>40275</v>
      </c>
      <c r="C37" s="160" t="s">
        <v>538</v>
      </c>
      <c r="D37" s="10" t="s">
        <v>167</v>
      </c>
      <c r="E37" s="148"/>
      <c r="F37" s="149"/>
      <c r="G37" s="150">
        <f t="shared" si="0"/>
        <v>35767.569999999992</v>
      </c>
      <c r="H37" s="158"/>
      <c r="I37" s="158"/>
      <c r="J37" s="148"/>
      <c r="K37" s="149"/>
      <c r="L37" s="122"/>
      <c r="M37" s="122">
        <v>2490</v>
      </c>
      <c r="N37" s="154">
        <f t="shared" si="2"/>
        <v>856</v>
      </c>
      <c r="O37" s="122">
        <v>2490</v>
      </c>
      <c r="P37" s="122"/>
      <c r="Q37" s="122"/>
      <c r="R37" s="122"/>
      <c r="S37" s="155"/>
      <c r="T37" s="156"/>
    </row>
    <row r="38" spans="1:20" x14ac:dyDescent="0.25">
      <c r="A38" s="87">
        <v>35</v>
      </c>
      <c r="B38" s="159">
        <v>40296</v>
      </c>
      <c r="C38" s="160"/>
      <c r="D38" s="10" t="s">
        <v>397</v>
      </c>
      <c r="E38" s="148"/>
      <c r="F38" s="149"/>
      <c r="G38" s="150">
        <f t="shared" si="0"/>
        <v>35767.569999999992</v>
      </c>
      <c r="H38" s="158"/>
      <c r="I38" s="158">
        <v>33000</v>
      </c>
      <c r="J38" s="148"/>
      <c r="K38" s="149"/>
      <c r="L38" s="122">
        <v>33000</v>
      </c>
      <c r="M38" s="122"/>
      <c r="N38" s="154">
        <f t="shared" si="2"/>
        <v>33856</v>
      </c>
      <c r="O38" s="122"/>
      <c r="P38" s="122"/>
      <c r="Q38" s="122"/>
      <c r="R38" s="122"/>
      <c r="S38" s="155"/>
      <c r="T38" s="156"/>
    </row>
    <row r="39" spans="1:20" x14ac:dyDescent="0.25">
      <c r="A39" s="87">
        <v>36</v>
      </c>
      <c r="B39" s="159">
        <v>40297</v>
      </c>
      <c r="C39" s="160" t="s">
        <v>539</v>
      </c>
      <c r="D39" s="10" t="s">
        <v>385</v>
      </c>
      <c r="E39" s="148"/>
      <c r="F39" s="149"/>
      <c r="G39" s="150">
        <f t="shared" si="0"/>
        <v>35767.569999999992</v>
      </c>
      <c r="H39" s="158"/>
      <c r="I39" s="158"/>
      <c r="J39" s="148"/>
      <c r="K39" s="149"/>
      <c r="L39" s="122"/>
      <c r="M39" s="122">
        <v>3360</v>
      </c>
      <c r="N39" s="154">
        <f t="shared" si="2"/>
        <v>30496</v>
      </c>
      <c r="O39" s="122">
        <v>3360</v>
      </c>
      <c r="P39" s="122"/>
      <c r="Q39" s="122"/>
      <c r="R39" s="122"/>
      <c r="S39" s="155"/>
      <c r="T39" s="156"/>
    </row>
    <row r="40" spans="1:20" x14ac:dyDescent="0.25">
      <c r="A40" s="87">
        <v>37</v>
      </c>
      <c r="B40" s="159">
        <v>40298</v>
      </c>
      <c r="C40" s="160" t="s">
        <v>540</v>
      </c>
      <c r="D40" s="10" t="s">
        <v>541</v>
      </c>
      <c r="E40" s="148"/>
      <c r="F40" s="149"/>
      <c r="G40" s="150">
        <f t="shared" si="0"/>
        <v>35767.569999999992</v>
      </c>
      <c r="H40" s="158"/>
      <c r="I40" s="158"/>
      <c r="J40" s="148"/>
      <c r="K40" s="149"/>
      <c r="L40" s="122"/>
      <c r="M40" s="122">
        <v>6832</v>
      </c>
      <c r="N40" s="154">
        <f t="shared" si="2"/>
        <v>23664</v>
      </c>
      <c r="O40" s="122"/>
      <c r="P40" s="122"/>
      <c r="Q40" s="122"/>
      <c r="R40" s="122"/>
      <c r="S40" s="155">
        <v>6832</v>
      </c>
      <c r="T40" s="156"/>
    </row>
    <row r="41" spans="1:20" x14ac:dyDescent="0.25">
      <c r="A41" s="87">
        <v>38</v>
      </c>
      <c r="B41" s="159">
        <v>40298</v>
      </c>
      <c r="C41" s="160"/>
      <c r="D41" s="10" t="s">
        <v>290</v>
      </c>
      <c r="E41" s="148"/>
      <c r="F41" s="149">
        <v>33000</v>
      </c>
      <c r="G41" s="150">
        <f t="shared" si="0"/>
        <v>2767.5699999999924</v>
      </c>
      <c r="H41" s="158"/>
      <c r="I41" s="158"/>
      <c r="J41" s="148"/>
      <c r="K41" s="149"/>
      <c r="L41" s="122"/>
      <c r="M41" s="122"/>
      <c r="N41" s="154">
        <f t="shared" si="2"/>
        <v>23664</v>
      </c>
      <c r="O41" s="122"/>
      <c r="P41" s="122"/>
      <c r="Q41" s="122"/>
      <c r="R41" s="122"/>
      <c r="S41" s="155"/>
      <c r="T41" s="156"/>
    </row>
    <row r="42" spans="1:20" x14ac:dyDescent="0.25">
      <c r="A42" s="87">
        <v>39</v>
      </c>
      <c r="B42" s="159">
        <v>40298</v>
      </c>
      <c r="C42" s="160"/>
      <c r="D42" s="10" t="s">
        <v>535</v>
      </c>
      <c r="E42" s="148"/>
      <c r="F42" s="149">
        <v>24.5</v>
      </c>
      <c r="G42" s="150">
        <f t="shared" si="0"/>
        <v>2743.0699999999924</v>
      </c>
      <c r="H42" s="158"/>
      <c r="I42" s="158"/>
      <c r="J42" s="148"/>
      <c r="K42" s="149">
        <v>24.5</v>
      </c>
      <c r="L42" s="122"/>
      <c r="M42" s="122"/>
      <c r="N42" s="154">
        <f t="shared" si="2"/>
        <v>23664</v>
      </c>
      <c r="O42" s="122"/>
      <c r="P42" s="122"/>
      <c r="Q42" s="122"/>
      <c r="R42" s="122"/>
      <c r="S42" s="155"/>
      <c r="T42" s="156"/>
    </row>
    <row r="43" spans="1:20" x14ac:dyDescent="0.25">
      <c r="A43" s="87">
        <v>40</v>
      </c>
      <c r="B43" s="159">
        <v>40301</v>
      </c>
      <c r="C43" s="160" t="s">
        <v>542</v>
      </c>
      <c r="D43" s="10" t="s">
        <v>543</v>
      </c>
      <c r="E43" s="148"/>
      <c r="F43" s="149"/>
      <c r="G43" s="150">
        <f t="shared" si="0"/>
        <v>2743.0699999999924</v>
      </c>
      <c r="H43" s="158"/>
      <c r="I43" s="158"/>
      <c r="J43" s="148"/>
      <c r="K43" s="149"/>
      <c r="L43" s="122"/>
      <c r="M43" s="122">
        <v>5000</v>
      </c>
      <c r="N43" s="154">
        <f t="shared" si="2"/>
        <v>18664</v>
      </c>
      <c r="O43" s="122"/>
      <c r="P43" s="122">
        <v>5000</v>
      </c>
      <c r="Q43" s="122"/>
      <c r="R43" s="122"/>
      <c r="S43" s="155"/>
      <c r="T43" s="156"/>
    </row>
    <row r="44" spans="1:20" x14ac:dyDescent="0.25">
      <c r="A44" s="87">
        <v>41</v>
      </c>
      <c r="B44" s="159">
        <v>40331</v>
      </c>
      <c r="C44" s="160" t="s">
        <v>544</v>
      </c>
      <c r="D44" s="10" t="s">
        <v>545</v>
      </c>
      <c r="E44" s="148"/>
      <c r="F44" s="149"/>
      <c r="G44" s="150">
        <f t="shared" si="0"/>
        <v>2743.0699999999924</v>
      </c>
      <c r="H44" s="158"/>
      <c r="I44" s="158"/>
      <c r="J44" s="148"/>
      <c r="K44" s="149"/>
      <c r="L44" s="122"/>
      <c r="M44" s="122">
        <v>4800</v>
      </c>
      <c r="N44" s="154">
        <f t="shared" si="2"/>
        <v>13864</v>
      </c>
      <c r="O44" s="122"/>
      <c r="P44" s="122"/>
      <c r="Q44" s="122">
        <v>4800</v>
      </c>
      <c r="R44" s="122"/>
      <c r="S44" s="155"/>
      <c r="T44" s="156"/>
    </row>
    <row r="45" spans="1:20" x14ac:dyDescent="0.25">
      <c r="A45" s="87">
        <v>42</v>
      </c>
      <c r="B45" s="159">
        <v>40331</v>
      </c>
      <c r="C45" s="160" t="s">
        <v>546</v>
      </c>
      <c r="D45" s="10" t="s">
        <v>547</v>
      </c>
      <c r="E45" s="148"/>
      <c r="F45" s="149"/>
      <c r="G45" s="150">
        <f t="shared" si="0"/>
        <v>2743.0699999999924</v>
      </c>
      <c r="H45" s="158"/>
      <c r="I45" s="158"/>
      <c r="J45" s="148"/>
      <c r="K45" s="149"/>
      <c r="L45" s="122"/>
      <c r="M45" s="122">
        <v>7200</v>
      </c>
      <c r="N45" s="154">
        <f t="shared" si="2"/>
        <v>6664</v>
      </c>
      <c r="O45" s="122"/>
      <c r="P45" s="122"/>
      <c r="Q45" s="122">
        <v>7200</v>
      </c>
      <c r="R45" s="122"/>
      <c r="S45" s="155"/>
      <c r="T45" s="156"/>
    </row>
    <row r="46" spans="1:20" x14ac:dyDescent="0.25">
      <c r="A46" s="87">
        <v>43</v>
      </c>
      <c r="B46" s="159">
        <v>40333</v>
      </c>
      <c r="C46" s="160" t="s">
        <v>548</v>
      </c>
      <c r="D46" s="10" t="s">
        <v>549</v>
      </c>
      <c r="E46" s="148"/>
      <c r="F46" s="149"/>
      <c r="G46" s="150">
        <f t="shared" si="0"/>
        <v>2743.0699999999924</v>
      </c>
      <c r="H46" s="158"/>
      <c r="I46" s="158"/>
      <c r="J46" s="148"/>
      <c r="K46" s="149"/>
      <c r="L46" s="122"/>
      <c r="M46" s="122">
        <v>4620</v>
      </c>
      <c r="N46" s="154">
        <f t="shared" si="2"/>
        <v>2044</v>
      </c>
      <c r="O46" s="122"/>
      <c r="P46" s="122"/>
      <c r="Q46" s="122"/>
      <c r="R46" s="122"/>
      <c r="S46" s="155">
        <v>4620</v>
      </c>
      <c r="T46" s="156"/>
    </row>
    <row r="47" spans="1:20" x14ac:dyDescent="0.25">
      <c r="A47" s="87">
        <v>44</v>
      </c>
      <c r="B47" s="159">
        <v>40359</v>
      </c>
      <c r="C47" s="160"/>
      <c r="D47" s="10" t="s">
        <v>537</v>
      </c>
      <c r="E47" s="148">
        <v>15.85</v>
      </c>
      <c r="F47" s="149">
        <v>272.5</v>
      </c>
      <c r="G47" s="150">
        <f t="shared" si="0"/>
        <v>2486.4199999999923</v>
      </c>
      <c r="H47" s="158"/>
      <c r="I47" s="158"/>
      <c r="J47" s="148">
        <v>15.85</v>
      </c>
      <c r="K47" s="149">
        <v>272.5</v>
      </c>
      <c r="L47" s="122"/>
      <c r="M47" s="122"/>
      <c r="N47" s="154">
        <f t="shared" si="2"/>
        <v>2044</v>
      </c>
      <c r="O47" s="122"/>
      <c r="P47" s="122"/>
      <c r="Q47" s="122"/>
      <c r="R47" s="122"/>
      <c r="S47" s="155"/>
      <c r="T47" s="156"/>
    </row>
    <row r="48" spans="1:20" x14ac:dyDescent="0.25">
      <c r="A48" s="87">
        <v>45</v>
      </c>
      <c r="B48" s="159"/>
      <c r="C48" s="160"/>
      <c r="D48" s="10"/>
      <c r="E48" s="148"/>
      <c r="F48" s="149"/>
      <c r="G48" s="150">
        <f t="shared" si="0"/>
        <v>2486.4199999999923</v>
      </c>
      <c r="H48" s="158"/>
      <c r="I48" s="158"/>
      <c r="J48" s="148"/>
      <c r="K48" s="149"/>
      <c r="L48" s="122"/>
      <c r="M48" s="122"/>
      <c r="N48" s="154">
        <f t="shared" si="2"/>
        <v>2044</v>
      </c>
      <c r="O48" s="122"/>
      <c r="P48" s="122"/>
      <c r="Q48" s="122"/>
      <c r="R48" s="122"/>
      <c r="S48" s="155"/>
      <c r="T48" s="156"/>
    </row>
    <row r="49" spans="1:20" x14ac:dyDescent="0.25">
      <c r="A49" s="87">
        <v>46</v>
      </c>
      <c r="B49" s="159"/>
      <c r="C49" s="160"/>
      <c r="D49" s="10"/>
      <c r="E49" s="148"/>
      <c r="F49" s="149"/>
      <c r="G49" s="150">
        <f t="shared" si="0"/>
        <v>2486.4199999999923</v>
      </c>
      <c r="H49" s="158"/>
      <c r="I49" s="158"/>
      <c r="J49" s="148"/>
      <c r="K49" s="149"/>
      <c r="L49" s="122"/>
      <c r="M49" s="122"/>
      <c r="N49" s="154">
        <f t="shared" si="2"/>
        <v>2044</v>
      </c>
      <c r="O49" s="122"/>
      <c r="P49" s="122"/>
      <c r="Q49" s="122"/>
      <c r="R49" s="122"/>
      <c r="S49" s="155"/>
      <c r="T49" s="156"/>
    </row>
    <row r="50" spans="1:20" x14ac:dyDescent="0.25">
      <c r="A50" s="87">
        <v>47</v>
      </c>
      <c r="B50" s="159"/>
      <c r="C50" s="160"/>
      <c r="D50" s="10"/>
      <c r="E50" s="148"/>
      <c r="F50" s="149"/>
      <c r="G50" s="150">
        <f t="shared" si="0"/>
        <v>2486.4199999999923</v>
      </c>
      <c r="H50" s="158"/>
      <c r="I50" s="158"/>
      <c r="J50" s="148"/>
      <c r="K50" s="149"/>
      <c r="L50" s="122"/>
      <c r="M50" s="122"/>
      <c r="N50" s="154">
        <f t="shared" si="2"/>
        <v>2044</v>
      </c>
      <c r="O50" s="122"/>
      <c r="P50" s="122"/>
      <c r="Q50" s="122"/>
      <c r="R50" s="122"/>
      <c r="S50" s="155"/>
      <c r="T50" s="156"/>
    </row>
    <row r="51" spans="1:20" x14ac:dyDescent="0.25">
      <c r="A51" s="87">
        <v>48</v>
      </c>
      <c r="B51" s="159"/>
      <c r="C51" s="160"/>
      <c r="D51" s="10"/>
      <c r="E51" s="148"/>
      <c r="F51" s="149"/>
      <c r="G51" s="150">
        <f t="shared" si="0"/>
        <v>2486.4199999999923</v>
      </c>
      <c r="H51" s="158"/>
      <c r="I51" s="158"/>
      <c r="J51" s="148"/>
      <c r="K51" s="149"/>
      <c r="L51" s="122"/>
      <c r="M51" s="122"/>
      <c r="N51" s="154">
        <f t="shared" si="2"/>
        <v>2044</v>
      </c>
      <c r="O51" s="122"/>
      <c r="P51" s="122"/>
      <c r="Q51" s="122"/>
      <c r="R51" s="122"/>
      <c r="S51" s="155"/>
      <c r="T51" s="156"/>
    </row>
    <row r="52" spans="1:20" x14ac:dyDescent="0.25">
      <c r="A52" s="161">
        <v>49</v>
      </c>
      <c r="B52" s="162"/>
      <c r="C52" s="163"/>
      <c r="D52" s="161"/>
      <c r="E52" s="164"/>
      <c r="F52" s="165"/>
      <c r="G52" s="166">
        <f t="shared" si="0"/>
        <v>2486.4199999999923</v>
      </c>
      <c r="H52" s="167"/>
      <c r="I52" s="167"/>
      <c r="J52" s="164"/>
      <c r="K52" s="165"/>
      <c r="L52" s="168"/>
      <c r="M52" s="168"/>
      <c r="N52" s="169">
        <f t="shared" si="2"/>
        <v>2044</v>
      </c>
      <c r="O52" s="168"/>
      <c r="P52" s="168"/>
      <c r="Q52" s="168"/>
      <c r="R52" s="168"/>
      <c r="S52" s="170"/>
      <c r="T52" s="171"/>
    </row>
    <row r="53" spans="1:20" s="182" customFormat="1" x14ac:dyDescent="0.25">
      <c r="A53" s="172">
        <v>50</v>
      </c>
      <c r="B53" s="173"/>
      <c r="C53" s="174"/>
      <c r="D53" s="172"/>
      <c r="E53" s="175">
        <f>SUM(E4:E52)</f>
        <v>76398.239999999991</v>
      </c>
      <c r="F53" s="176">
        <f>SUM(F4:F52)</f>
        <v>74955</v>
      </c>
      <c r="G53" s="177">
        <f>SUM(G4+E53-F53)</f>
        <v>2486.4199999999837</v>
      </c>
      <c r="H53" s="178">
        <f t="shared" ref="H53:M53" si="3">SUM(H4:H52)</f>
        <v>76250</v>
      </c>
      <c r="I53" s="178">
        <f t="shared" si="3"/>
        <v>73000</v>
      </c>
      <c r="J53" s="175">
        <f t="shared" si="3"/>
        <v>148.24</v>
      </c>
      <c r="K53" s="176">
        <f t="shared" si="3"/>
        <v>1955</v>
      </c>
      <c r="L53" s="179">
        <f t="shared" si="3"/>
        <v>74400</v>
      </c>
      <c r="M53" s="179">
        <f t="shared" si="3"/>
        <v>72356</v>
      </c>
      <c r="N53" s="180">
        <f>SUM(N52)</f>
        <v>2044</v>
      </c>
      <c r="O53" s="179">
        <f t="shared" ref="O53:T53" si="4">SUM(O4:O52)</f>
        <v>28210</v>
      </c>
      <c r="P53" s="179">
        <f t="shared" si="4"/>
        <v>5000</v>
      </c>
      <c r="Q53" s="179">
        <f t="shared" si="4"/>
        <v>12000</v>
      </c>
      <c r="R53" s="179">
        <f t="shared" si="4"/>
        <v>14994</v>
      </c>
      <c r="S53" s="179">
        <f t="shared" si="4"/>
        <v>11452</v>
      </c>
      <c r="T53" s="181">
        <f t="shared" si="4"/>
        <v>700</v>
      </c>
    </row>
    <row r="54" spans="1:20" x14ac:dyDescent="0.25">
      <c r="G54" s="133" t="s">
        <v>192</v>
      </c>
      <c r="P54" s="75" t="s">
        <v>2</v>
      </c>
    </row>
    <row r="56" spans="1:20" x14ac:dyDescent="0.25">
      <c r="B56" s="29" t="s">
        <v>147</v>
      </c>
      <c r="C56" s="183"/>
      <c r="D56" s="1" t="s">
        <v>148</v>
      </c>
      <c r="E56" s="2">
        <f>SUM(H53+T53)</f>
        <v>76950</v>
      </c>
      <c r="F56" s="2"/>
      <c r="G56" s="184"/>
      <c r="H56" s="2"/>
      <c r="I56" s="2"/>
      <c r="J56" s="2"/>
      <c r="K56" s="2"/>
    </row>
    <row r="57" spans="1:20" x14ac:dyDescent="0.25">
      <c r="B57" s="27"/>
      <c r="C57" s="183"/>
      <c r="D57" s="1" t="s">
        <v>85</v>
      </c>
      <c r="E57" s="2">
        <f>SUM(J53)</f>
        <v>148.24</v>
      </c>
      <c r="F57" s="2"/>
      <c r="G57" s="184"/>
      <c r="H57" s="2"/>
      <c r="I57" s="2"/>
      <c r="J57" s="2"/>
      <c r="K57" s="2"/>
    </row>
    <row r="58" spans="1:20" x14ac:dyDescent="0.25">
      <c r="B58" s="27"/>
      <c r="C58" s="183"/>
      <c r="D58" s="1" t="s">
        <v>151</v>
      </c>
      <c r="E58" s="2">
        <f>SUM(G4)</f>
        <v>1043.18</v>
      </c>
      <c r="F58" s="2"/>
      <c r="G58" s="184"/>
      <c r="H58" s="2"/>
      <c r="I58" s="2"/>
      <c r="J58" s="2"/>
      <c r="K58" s="2"/>
    </row>
    <row r="59" spans="1:20" x14ac:dyDescent="0.25">
      <c r="B59" s="27"/>
      <c r="C59" s="183"/>
      <c r="D59" s="1" t="s">
        <v>316</v>
      </c>
      <c r="E59" s="2">
        <f>SUM(N4)</f>
        <v>0</v>
      </c>
      <c r="F59" s="2"/>
      <c r="G59" s="184"/>
      <c r="H59" s="2"/>
      <c r="I59" s="2"/>
      <c r="J59" s="2"/>
      <c r="K59" s="2"/>
    </row>
    <row r="60" spans="1:20" x14ac:dyDescent="0.25">
      <c r="B60" s="27" t="s">
        <v>152</v>
      </c>
      <c r="C60" s="183"/>
      <c r="D60" s="1"/>
      <c r="E60" s="31">
        <f>SUM(E56:E59)</f>
        <v>78141.42</v>
      </c>
      <c r="F60" s="2"/>
      <c r="G60" s="184"/>
      <c r="H60" s="2"/>
      <c r="I60" s="2"/>
      <c r="J60" s="2"/>
      <c r="K60" s="2"/>
    </row>
    <row r="61" spans="1:20" x14ac:dyDescent="0.25">
      <c r="B61" s="27"/>
      <c r="C61" s="183"/>
      <c r="D61" s="1"/>
      <c r="E61" s="2"/>
      <c r="F61" s="2"/>
      <c r="G61" s="184"/>
      <c r="H61" s="2"/>
      <c r="I61" s="2"/>
      <c r="J61" s="2"/>
      <c r="K61" s="2"/>
    </row>
    <row r="62" spans="1:20" x14ac:dyDescent="0.25">
      <c r="B62" s="29" t="s">
        <v>153</v>
      </c>
      <c r="C62" s="183"/>
      <c r="D62" s="1" t="s">
        <v>15</v>
      </c>
      <c r="E62" s="2">
        <f>SUM(O53)</f>
        <v>28210</v>
      </c>
      <c r="F62" s="2"/>
      <c r="G62" s="184"/>
      <c r="H62" s="2"/>
      <c r="I62" s="2"/>
      <c r="J62" s="2"/>
      <c r="K62" s="2"/>
    </row>
    <row r="63" spans="1:20" x14ac:dyDescent="0.25">
      <c r="B63" s="27"/>
      <c r="C63" s="183"/>
      <c r="D63" s="1" t="s">
        <v>154</v>
      </c>
      <c r="E63" s="2">
        <f>SUM(R53)</f>
        <v>14994</v>
      </c>
      <c r="F63" s="2"/>
      <c r="G63" s="184"/>
      <c r="H63" s="2"/>
      <c r="I63" s="2"/>
      <c r="J63" s="2"/>
      <c r="K63" s="2"/>
    </row>
    <row r="64" spans="1:20" x14ac:dyDescent="0.25">
      <c r="B64" s="27"/>
      <c r="C64" s="183"/>
      <c r="D64" s="1" t="s">
        <v>155</v>
      </c>
      <c r="E64" s="2">
        <f>SUM(P53)</f>
        <v>5000</v>
      </c>
      <c r="F64" s="2"/>
      <c r="G64" s="184"/>
      <c r="H64" s="2"/>
      <c r="I64" s="2"/>
      <c r="J64" s="2"/>
      <c r="K64" s="2"/>
    </row>
    <row r="65" spans="2:11" x14ac:dyDescent="0.25">
      <c r="B65" s="27"/>
      <c r="C65" s="183"/>
      <c r="D65" s="1" t="s">
        <v>16</v>
      </c>
      <c r="E65" s="2">
        <f>SUM(Q53)</f>
        <v>12000</v>
      </c>
      <c r="F65" s="2"/>
      <c r="G65" s="184"/>
      <c r="H65" s="2"/>
      <c r="I65" s="2"/>
      <c r="J65" s="2"/>
      <c r="K65" s="2"/>
    </row>
    <row r="66" spans="2:11" x14ac:dyDescent="0.25">
      <c r="B66" s="27"/>
      <c r="C66" s="183"/>
      <c r="D66" s="1" t="s">
        <v>86</v>
      </c>
      <c r="E66" s="2">
        <f>SUM(K53)</f>
        <v>1955</v>
      </c>
      <c r="F66" s="2"/>
      <c r="G66" s="184"/>
      <c r="H66" s="2"/>
      <c r="I66" s="2"/>
      <c r="J66" s="2"/>
      <c r="K66" s="2"/>
    </row>
    <row r="67" spans="2:11" x14ac:dyDescent="0.25">
      <c r="B67" s="27"/>
      <c r="C67" s="183"/>
      <c r="D67" s="1" t="s">
        <v>157</v>
      </c>
      <c r="E67" s="2">
        <f>SUM(S53)</f>
        <v>11452</v>
      </c>
      <c r="F67" s="2"/>
      <c r="G67" s="184"/>
      <c r="H67" s="2"/>
      <c r="I67" s="2"/>
      <c r="J67" s="2"/>
      <c r="K67" s="2"/>
    </row>
    <row r="68" spans="2:11" x14ac:dyDescent="0.25">
      <c r="B68" s="27"/>
      <c r="C68" s="183"/>
      <c r="D68" s="1"/>
      <c r="E68" s="31">
        <f>SUM(E62:E67)</f>
        <v>73611</v>
      </c>
      <c r="F68" s="2"/>
      <c r="G68" s="184"/>
      <c r="H68" s="2"/>
      <c r="I68" s="2"/>
      <c r="J68" s="2"/>
      <c r="K68" s="2"/>
    </row>
    <row r="69" spans="2:11" x14ac:dyDescent="0.25">
      <c r="B69" s="27"/>
      <c r="C69" s="183"/>
      <c r="D69" s="1"/>
      <c r="E69" s="2"/>
      <c r="F69" s="2"/>
      <c r="G69" s="184"/>
      <c r="H69" s="2"/>
      <c r="I69" s="2"/>
      <c r="J69" s="2"/>
      <c r="K69" s="2"/>
    </row>
    <row r="70" spans="2:11" x14ac:dyDescent="0.25">
      <c r="B70" s="185" t="s">
        <v>10</v>
      </c>
      <c r="C70" s="186"/>
      <c r="D70" s="187"/>
      <c r="E70" s="188">
        <f>SUM(E60-E68)</f>
        <v>4530.4199999999983</v>
      </c>
      <c r="F70" s="2"/>
      <c r="G70" s="184" t="s">
        <v>318</v>
      </c>
      <c r="H70" s="2"/>
      <c r="I70" s="2"/>
      <c r="J70" s="2">
        <f>SUM(G53)</f>
        <v>2486.4199999999837</v>
      </c>
      <c r="K70" s="2"/>
    </row>
    <row r="71" spans="2:11" x14ac:dyDescent="0.25">
      <c r="B71" s="27"/>
      <c r="C71" s="183"/>
      <c r="D71" s="1"/>
      <c r="E71" s="2"/>
      <c r="F71" s="2"/>
      <c r="G71" s="184"/>
      <c r="H71" s="189" t="s">
        <v>319</v>
      </c>
      <c r="I71" s="189"/>
      <c r="J71" s="189">
        <f>SUM(N46)</f>
        <v>2044</v>
      </c>
      <c r="K71" s="2"/>
    </row>
    <row r="72" spans="2:11" x14ac:dyDescent="0.25">
      <c r="B72" s="1"/>
      <c r="C72" s="190"/>
      <c r="D72" s="1"/>
      <c r="E72" s="2"/>
      <c r="F72" s="2"/>
      <c r="G72" s="184"/>
      <c r="H72" s="2"/>
      <c r="I72" s="2"/>
      <c r="J72" s="2">
        <f>SUM(J70:J71)</f>
        <v>4530.4199999999837</v>
      </c>
      <c r="K72" s="2"/>
    </row>
  </sheetData>
  <sheetProtection selectLockedCells="1" selectUnlockedCells="1"/>
  <mergeCells count="7">
    <mergeCell ref="A1:T1"/>
    <mergeCell ref="A2:A3"/>
    <mergeCell ref="B2:B3"/>
    <mergeCell ref="C2:C3"/>
    <mergeCell ref="D2:D3"/>
    <mergeCell ref="E2:K2"/>
    <mergeCell ref="L2:T2"/>
  </mergeCells>
  <phoneticPr fontId="0" type="noConversion"/>
  <printOptions gridLines="1"/>
  <pageMargins left="0.59027777777777779" right="0" top="0" bottom="0" header="0.51180555555555551" footer="0.51180555555555551"/>
  <pageSetup paperSize="9" firstPageNumber="0" fitToHeight="2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69"/>
  <sheetViews>
    <sheetView zoomScale="55" zoomScaleNormal="55" workbookViewId="0">
      <pane xSplit="4" ySplit="3" topLeftCell="E20" activePane="bottomRight" state="frozen"/>
      <selection pane="topRight" activeCell="E1" sqref="E1"/>
      <selection pane="bottomLeft" activeCell="A20" sqref="A20"/>
      <selection pane="bottomRight" activeCell="O34" sqref="O34"/>
    </sheetView>
  </sheetViews>
  <sheetFormatPr defaultColWidth="9" defaultRowHeight="15" x14ac:dyDescent="0.25"/>
  <cols>
    <col min="1" max="1" width="3.5" customWidth="1"/>
    <col min="2" max="2" width="9.125" style="74" customWidth="1"/>
    <col min="3" max="3" width="9.125" style="132" customWidth="1"/>
    <col min="4" max="4" width="23" customWidth="1"/>
    <col min="5" max="6" width="9" style="75"/>
    <col min="7" max="7" width="9.625" style="133" customWidth="1"/>
    <col min="8" max="11" width="9" style="75"/>
    <col min="12" max="12" width="8.625" style="75" customWidth="1"/>
    <col min="13" max="13" width="9" style="75"/>
    <col min="14" max="14" width="9" style="133"/>
    <col min="15" max="15" width="9.875" style="75" customWidth="1"/>
    <col min="16" max="16" width="9.125" style="75" customWidth="1"/>
    <col min="17" max="18" width="9" style="75"/>
    <col min="19" max="19" width="11.375" style="75" customWidth="1"/>
    <col min="20" max="20" width="8.625" style="2" customWidth="1"/>
  </cols>
  <sheetData>
    <row r="1" spans="1:20" ht="51" customHeight="1" x14ac:dyDescent="0.2">
      <c r="A1" s="300" t="s">
        <v>550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</row>
    <row r="2" spans="1:20" ht="15" customHeight="1" x14ac:dyDescent="0.25">
      <c r="A2" s="294" t="s">
        <v>5</v>
      </c>
      <c r="B2" s="295" t="s">
        <v>6</v>
      </c>
      <c r="C2" s="296" t="s">
        <v>511</v>
      </c>
      <c r="D2" s="297" t="s">
        <v>7</v>
      </c>
      <c r="E2" s="301" t="s">
        <v>1</v>
      </c>
      <c r="F2" s="301"/>
      <c r="G2" s="301"/>
      <c r="H2" s="301"/>
      <c r="I2" s="301"/>
      <c r="J2" s="301"/>
      <c r="K2" s="301"/>
      <c r="L2" s="302" t="s">
        <v>3</v>
      </c>
      <c r="M2" s="302"/>
      <c r="N2" s="302"/>
      <c r="O2" s="302"/>
      <c r="P2" s="302"/>
      <c r="Q2" s="302"/>
      <c r="R2" s="302"/>
      <c r="S2" s="302"/>
      <c r="T2" s="302"/>
    </row>
    <row r="3" spans="1:20" ht="45.75" customHeight="1" x14ac:dyDescent="0.25">
      <c r="A3" s="294"/>
      <c r="B3" s="295"/>
      <c r="C3" s="296"/>
      <c r="D3" s="297"/>
      <c r="E3" s="134" t="s">
        <v>8</v>
      </c>
      <c r="F3" s="135" t="s">
        <v>9</v>
      </c>
      <c r="G3" s="136" t="s">
        <v>10</v>
      </c>
      <c r="H3" s="137" t="s">
        <v>320</v>
      </c>
      <c r="I3" s="138" t="s">
        <v>348</v>
      </c>
      <c r="J3" s="135" t="s">
        <v>159</v>
      </c>
      <c r="K3" s="134" t="s">
        <v>11</v>
      </c>
      <c r="L3" s="139" t="s">
        <v>13</v>
      </c>
      <c r="M3" s="140" t="s">
        <v>14</v>
      </c>
      <c r="N3" s="141" t="s">
        <v>10</v>
      </c>
      <c r="O3" s="139" t="s">
        <v>15</v>
      </c>
      <c r="P3" s="142" t="s">
        <v>474</v>
      </c>
      <c r="Q3" s="143" t="s">
        <v>16</v>
      </c>
      <c r="R3" s="144" t="s">
        <v>551</v>
      </c>
      <c r="S3" s="145" t="s">
        <v>552</v>
      </c>
      <c r="T3" s="146" t="s">
        <v>475</v>
      </c>
    </row>
    <row r="4" spans="1:20" x14ac:dyDescent="0.25">
      <c r="A4" s="87">
        <v>1</v>
      </c>
      <c r="B4" s="88"/>
      <c r="C4" s="147"/>
      <c r="D4" s="117" t="s">
        <v>439</v>
      </c>
      <c r="E4" s="148"/>
      <c r="F4" s="149"/>
      <c r="G4" s="150">
        <f>SUM('peněžní deník 2009-10'!G53)</f>
        <v>2486.4199999999837</v>
      </c>
      <c r="H4" s="151"/>
      <c r="I4" s="151"/>
      <c r="J4" s="152"/>
      <c r="K4" s="153"/>
      <c r="L4" s="122"/>
      <c r="M4" s="122"/>
      <c r="N4" s="154">
        <v>2044</v>
      </c>
      <c r="O4" s="122"/>
      <c r="P4" s="122"/>
      <c r="Q4" s="122"/>
      <c r="R4" s="122"/>
      <c r="S4" s="155"/>
      <c r="T4" s="156"/>
    </row>
    <row r="5" spans="1:20" x14ac:dyDescent="0.25">
      <c r="A5" s="87">
        <v>2</v>
      </c>
      <c r="B5" s="88">
        <v>40436</v>
      </c>
      <c r="C5" s="157" t="s">
        <v>515</v>
      </c>
      <c r="D5" s="87" t="s">
        <v>167</v>
      </c>
      <c r="E5" s="148"/>
      <c r="F5" s="149"/>
      <c r="G5" s="150">
        <f t="shared" ref="G5:G47" si="0">SUM(G4+E5-F5)</f>
        <v>2486.4199999999837</v>
      </c>
      <c r="H5" s="158"/>
      <c r="I5" s="158"/>
      <c r="J5" s="148"/>
      <c r="K5" s="149"/>
      <c r="L5" s="122"/>
      <c r="M5" s="122">
        <v>2500</v>
      </c>
      <c r="N5" s="154">
        <f t="shared" ref="N5:N47" si="1">SUM(N4+L5-M5)</f>
        <v>-456</v>
      </c>
      <c r="O5" s="122">
        <v>2500</v>
      </c>
      <c r="P5" s="122"/>
      <c r="Q5" s="122"/>
      <c r="R5" s="122"/>
      <c r="S5" s="155"/>
      <c r="T5" s="156"/>
    </row>
    <row r="6" spans="1:20" x14ac:dyDescent="0.25">
      <c r="A6" s="87">
        <v>3</v>
      </c>
      <c r="B6" s="88">
        <v>40451</v>
      </c>
      <c r="C6" s="157"/>
      <c r="D6" s="87" t="s">
        <v>395</v>
      </c>
      <c r="E6" s="148">
        <v>54600</v>
      </c>
      <c r="F6" s="149"/>
      <c r="G6" s="150">
        <f t="shared" si="0"/>
        <v>57086.419999999984</v>
      </c>
      <c r="H6" s="158">
        <v>54600</v>
      </c>
      <c r="I6" s="158"/>
      <c r="J6" s="148"/>
      <c r="K6" s="149"/>
      <c r="L6" s="122"/>
      <c r="M6" s="122"/>
      <c r="N6" s="154">
        <f t="shared" si="1"/>
        <v>-456</v>
      </c>
      <c r="O6" s="122"/>
      <c r="P6" s="122"/>
      <c r="Q6" s="122"/>
      <c r="R6" s="122"/>
      <c r="S6" s="155"/>
      <c r="T6" s="156"/>
    </row>
    <row r="7" spans="1:20" x14ac:dyDescent="0.25">
      <c r="A7" s="87">
        <v>4</v>
      </c>
      <c r="B7" s="88">
        <v>40451</v>
      </c>
      <c r="C7" s="157"/>
      <c r="D7" s="87" t="s">
        <v>531</v>
      </c>
      <c r="E7" s="148">
        <v>9.98</v>
      </c>
      <c r="F7" s="149">
        <v>674.5</v>
      </c>
      <c r="G7" s="150">
        <f t="shared" si="0"/>
        <v>56421.899999999987</v>
      </c>
      <c r="H7" s="158"/>
      <c r="I7" s="158"/>
      <c r="J7" s="148">
        <v>9.98</v>
      </c>
      <c r="K7" s="149">
        <v>674.5</v>
      </c>
      <c r="L7" s="122"/>
      <c r="M7" s="122"/>
      <c r="N7" s="154">
        <f t="shared" si="1"/>
        <v>-456</v>
      </c>
      <c r="O7" s="122"/>
      <c r="P7" s="122"/>
      <c r="Q7" s="122"/>
      <c r="R7" s="122"/>
      <c r="S7" s="155"/>
      <c r="T7" s="156"/>
    </row>
    <row r="8" spans="1:20" x14ac:dyDescent="0.25">
      <c r="A8" s="87">
        <v>5</v>
      </c>
      <c r="B8" s="88">
        <v>40457</v>
      </c>
      <c r="C8" s="157"/>
      <c r="D8" s="87" t="s">
        <v>397</v>
      </c>
      <c r="E8" s="148"/>
      <c r="F8" s="149"/>
      <c r="G8" s="150">
        <f t="shared" si="0"/>
        <v>56421.899999999987</v>
      </c>
      <c r="H8" s="158"/>
      <c r="I8" s="158">
        <v>15000</v>
      </c>
      <c r="J8" s="148"/>
      <c r="K8" s="149"/>
      <c r="L8" s="122">
        <v>15000</v>
      </c>
      <c r="M8" s="122"/>
      <c r="N8" s="154">
        <f t="shared" si="1"/>
        <v>14544</v>
      </c>
      <c r="O8" s="122"/>
      <c r="P8" s="122"/>
      <c r="Q8" s="122"/>
      <c r="R8" s="122"/>
      <c r="S8" s="155"/>
      <c r="T8" s="156"/>
    </row>
    <row r="9" spans="1:20" x14ac:dyDescent="0.25">
      <c r="A9" s="87">
        <v>6</v>
      </c>
      <c r="B9" s="88">
        <v>40457</v>
      </c>
      <c r="C9" s="157" t="s">
        <v>518</v>
      </c>
      <c r="D9" s="87" t="s">
        <v>167</v>
      </c>
      <c r="E9" s="148"/>
      <c r="F9" s="149"/>
      <c r="G9" s="150">
        <f t="shared" si="0"/>
        <v>56421.899999999987</v>
      </c>
      <c r="H9" s="158"/>
      <c r="I9" s="158"/>
      <c r="J9" s="148"/>
      <c r="K9" s="149"/>
      <c r="L9" s="122"/>
      <c r="M9" s="122">
        <v>2500</v>
      </c>
      <c r="N9" s="154">
        <f t="shared" si="1"/>
        <v>12044</v>
      </c>
      <c r="O9" s="122">
        <v>2500</v>
      </c>
      <c r="P9" s="122"/>
      <c r="Q9" s="122"/>
      <c r="R9" s="122"/>
      <c r="S9" s="155"/>
      <c r="T9" s="156"/>
    </row>
    <row r="10" spans="1:20" x14ac:dyDescent="0.25">
      <c r="A10" s="87">
        <v>7</v>
      </c>
      <c r="B10" s="88">
        <v>40466</v>
      </c>
      <c r="C10" s="157" t="s">
        <v>520</v>
      </c>
      <c r="D10" s="87" t="s">
        <v>167</v>
      </c>
      <c r="E10" s="148"/>
      <c r="F10" s="149"/>
      <c r="G10" s="150">
        <f t="shared" si="0"/>
        <v>56421.899999999987</v>
      </c>
      <c r="H10" s="158"/>
      <c r="I10" s="158"/>
      <c r="J10" s="148"/>
      <c r="K10" s="149"/>
      <c r="L10" s="122"/>
      <c r="M10" s="122">
        <v>2000</v>
      </c>
      <c r="N10" s="154">
        <f t="shared" si="1"/>
        <v>10044</v>
      </c>
      <c r="O10" s="122">
        <v>2000</v>
      </c>
      <c r="P10" s="122"/>
      <c r="Q10" s="122"/>
      <c r="R10" s="122"/>
      <c r="S10" s="155"/>
      <c r="T10" s="156"/>
    </row>
    <row r="11" spans="1:20" x14ac:dyDescent="0.25">
      <c r="A11" s="87">
        <v>8</v>
      </c>
      <c r="B11" s="88">
        <v>40477</v>
      </c>
      <c r="C11" s="157" t="s">
        <v>521</v>
      </c>
      <c r="D11" s="87" t="s">
        <v>167</v>
      </c>
      <c r="E11" s="148"/>
      <c r="F11" s="149"/>
      <c r="G11" s="150">
        <f t="shared" si="0"/>
        <v>56421.899999999987</v>
      </c>
      <c r="H11" s="158"/>
      <c r="I11" s="158"/>
      <c r="J11" s="148"/>
      <c r="K11" s="149"/>
      <c r="L11" s="122"/>
      <c r="M11" s="122">
        <v>2800</v>
      </c>
      <c r="N11" s="154">
        <f t="shared" si="1"/>
        <v>7244</v>
      </c>
      <c r="O11" s="122">
        <v>2800</v>
      </c>
      <c r="P11" s="122"/>
      <c r="Q11" s="122"/>
      <c r="R11" s="122"/>
      <c r="S11" s="155"/>
      <c r="T11" s="156"/>
    </row>
    <row r="12" spans="1:20" x14ac:dyDescent="0.25">
      <c r="A12" s="87">
        <v>9</v>
      </c>
      <c r="B12" s="88">
        <v>40482</v>
      </c>
      <c r="C12" s="157"/>
      <c r="D12" s="102" t="s">
        <v>553</v>
      </c>
      <c r="E12" s="148">
        <v>14700</v>
      </c>
      <c r="F12" s="149"/>
      <c r="G12" s="150">
        <f t="shared" si="0"/>
        <v>71121.899999999994</v>
      </c>
      <c r="H12" s="158">
        <v>14700</v>
      </c>
      <c r="I12" s="158"/>
      <c r="J12" s="148"/>
      <c r="K12" s="149"/>
      <c r="L12" s="122"/>
      <c r="M12" s="122"/>
      <c r="N12" s="154">
        <f t="shared" si="1"/>
        <v>7244</v>
      </c>
      <c r="O12" s="122"/>
      <c r="P12" s="122"/>
      <c r="Q12" s="122"/>
      <c r="R12" s="122"/>
      <c r="S12" s="155"/>
      <c r="T12" s="156"/>
    </row>
    <row r="13" spans="1:20" x14ac:dyDescent="0.25">
      <c r="A13" s="87">
        <v>10</v>
      </c>
      <c r="B13" s="88">
        <v>40482</v>
      </c>
      <c r="C13" s="157"/>
      <c r="D13" s="87" t="s">
        <v>554</v>
      </c>
      <c r="E13" s="148"/>
      <c r="F13" s="149">
        <v>15024.5</v>
      </c>
      <c r="G13" s="150">
        <f t="shared" si="0"/>
        <v>56097.399999999994</v>
      </c>
      <c r="H13" s="158"/>
      <c r="I13" s="158"/>
      <c r="J13" s="148"/>
      <c r="K13" s="149">
        <v>24.5</v>
      </c>
      <c r="L13" s="122"/>
      <c r="M13" s="122"/>
      <c r="N13" s="154">
        <f t="shared" si="1"/>
        <v>7244</v>
      </c>
      <c r="O13" s="122"/>
      <c r="P13" s="122"/>
      <c r="Q13" s="122"/>
      <c r="R13" s="122"/>
      <c r="S13" s="155"/>
      <c r="T13" s="156"/>
    </row>
    <row r="14" spans="1:20" x14ac:dyDescent="0.25">
      <c r="A14" s="87">
        <v>11</v>
      </c>
      <c r="B14" s="88">
        <v>40492</v>
      </c>
      <c r="C14" s="157" t="s">
        <v>523</v>
      </c>
      <c r="D14" s="87" t="s">
        <v>167</v>
      </c>
      <c r="E14" s="148"/>
      <c r="F14" s="149"/>
      <c r="G14" s="150">
        <f t="shared" si="0"/>
        <v>56097.399999999994</v>
      </c>
      <c r="H14" s="158"/>
      <c r="I14" s="158"/>
      <c r="J14" s="148"/>
      <c r="K14" s="149"/>
      <c r="L14" s="122"/>
      <c r="M14" s="122">
        <v>2000</v>
      </c>
      <c r="N14" s="154">
        <f t="shared" si="1"/>
        <v>5244</v>
      </c>
      <c r="O14" s="122">
        <v>2000</v>
      </c>
      <c r="P14" s="122"/>
      <c r="Q14" s="122"/>
      <c r="R14" s="122"/>
      <c r="S14" s="155"/>
      <c r="T14" s="156"/>
    </row>
    <row r="15" spans="1:20" x14ac:dyDescent="0.25">
      <c r="A15" s="87">
        <v>12</v>
      </c>
      <c r="B15" s="88">
        <v>40505</v>
      </c>
      <c r="C15" s="157" t="s">
        <v>524</v>
      </c>
      <c r="D15" s="87" t="s">
        <v>167</v>
      </c>
      <c r="E15" s="148"/>
      <c r="F15" s="149"/>
      <c r="G15" s="150">
        <f t="shared" si="0"/>
        <v>56097.399999999994</v>
      </c>
      <c r="H15" s="158"/>
      <c r="I15" s="158"/>
      <c r="J15" s="148"/>
      <c r="K15" s="149"/>
      <c r="L15" s="122"/>
      <c r="M15" s="122">
        <v>2840</v>
      </c>
      <c r="N15" s="154">
        <f t="shared" si="1"/>
        <v>2404</v>
      </c>
      <c r="O15" s="122">
        <v>2840</v>
      </c>
      <c r="P15" s="122"/>
      <c r="Q15" s="122"/>
      <c r="R15" s="122"/>
      <c r="S15" s="155"/>
      <c r="T15" s="156"/>
    </row>
    <row r="16" spans="1:20" x14ac:dyDescent="0.25">
      <c r="A16" s="87">
        <v>13</v>
      </c>
      <c r="B16" s="88">
        <v>40512</v>
      </c>
      <c r="C16" s="157"/>
      <c r="D16" s="87" t="s">
        <v>395</v>
      </c>
      <c r="E16" s="148">
        <v>1500</v>
      </c>
      <c r="F16" s="149"/>
      <c r="G16" s="150">
        <f t="shared" si="0"/>
        <v>57597.399999999994</v>
      </c>
      <c r="H16" s="158">
        <v>1500</v>
      </c>
      <c r="I16" s="158"/>
      <c r="J16" s="148"/>
      <c r="K16" s="149"/>
      <c r="L16" s="122"/>
      <c r="M16" s="122"/>
      <c r="N16" s="154">
        <f t="shared" si="1"/>
        <v>2404</v>
      </c>
      <c r="O16" s="122"/>
      <c r="P16" s="122"/>
      <c r="Q16" s="122"/>
      <c r="R16" s="122"/>
      <c r="S16" s="155"/>
      <c r="T16" s="156"/>
    </row>
    <row r="17" spans="1:20" x14ac:dyDescent="0.25">
      <c r="A17" s="87">
        <v>14</v>
      </c>
      <c r="B17" s="88">
        <v>40512</v>
      </c>
      <c r="C17" s="157"/>
      <c r="D17" s="87" t="s">
        <v>535</v>
      </c>
      <c r="E17" s="148"/>
      <c r="F17" s="149">
        <v>24.5</v>
      </c>
      <c r="G17" s="150">
        <f t="shared" si="0"/>
        <v>57572.899999999994</v>
      </c>
      <c r="H17" s="158"/>
      <c r="I17" s="158"/>
      <c r="J17" s="148"/>
      <c r="K17" s="149">
        <v>24.5</v>
      </c>
      <c r="L17" s="122"/>
      <c r="M17" s="122"/>
      <c r="N17" s="154">
        <f t="shared" si="1"/>
        <v>2404</v>
      </c>
      <c r="O17" s="122"/>
      <c r="P17" s="122"/>
      <c r="Q17" s="122"/>
      <c r="R17" s="122"/>
      <c r="S17" s="155"/>
      <c r="T17" s="156"/>
    </row>
    <row r="18" spans="1:20" x14ac:dyDescent="0.25">
      <c r="A18" s="87">
        <v>15</v>
      </c>
      <c r="B18" s="159">
        <v>40518</v>
      </c>
      <c r="C18" s="160"/>
      <c r="D18" s="10" t="s">
        <v>397</v>
      </c>
      <c r="E18" s="148"/>
      <c r="F18" s="149"/>
      <c r="G18" s="150">
        <f t="shared" si="0"/>
        <v>57572.899999999994</v>
      </c>
      <c r="H18" s="158"/>
      <c r="I18" s="158">
        <v>30000</v>
      </c>
      <c r="J18" s="148"/>
      <c r="K18" s="149"/>
      <c r="L18" s="122">
        <v>30000</v>
      </c>
      <c r="M18" s="122"/>
      <c r="N18" s="154">
        <f t="shared" si="1"/>
        <v>32404</v>
      </c>
      <c r="O18" s="122"/>
      <c r="P18" s="122"/>
      <c r="Q18" s="122"/>
      <c r="R18" s="122"/>
      <c r="S18" s="155"/>
      <c r="T18" s="156"/>
    </row>
    <row r="19" spans="1:20" x14ac:dyDescent="0.25">
      <c r="A19" s="87">
        <v>16</v>
      </c>
      <c r="B19" s="159">
        <v>40518</v>
      </c>
      <c r="C19" s="160" t="s">
        <v>525</v>
      </c>
      <c r="D19" s="10" t="s">
        <v>167</v>
      </c>
      <c r="E19" s="148"/>
      <c r="F19" s="149"/>
      <c r="G19" s="150">
        <f t="shared" si="0"/>
        <v>57572.899999999994</v>
      </c>
      <c r="H19" s="158"/>
      <c r="I19" s="158"/>
      <c r="J19" s="148"/>
      <c r="K19" s="149"/>
      <c r="L19" s="122"/>
      <c r="M19" s="122">
        <v>2200</v>
      </c>
      <c r="N19" s="154">
        <f t="shared" si="1"/>
        <v>30204</v>
      </c>
      <c r="O19" s="122">
        <v>2200</v>
      </c>
      <c r="P19" s="122"/>
      <c r="Q19" s="122"/>
      <c r="R19" s="122"/>
      <c r="S19" s="155"/>
      <c r="T19" s="156"/>
    </row>
    <row r="20" spans="1:20" x14ac:dyDescent="0.25">
      <c r="A20" s="87">
        <v>17</v>
      </c>
      <c r="B20" s="159">
        <v>40521</v>
      </c>
      <c r="C20" s="160" t="s">
        <v>528</v>
      </c>
      <c r="D20" s="10" t="s">
        <v>393</v>
      </c>
      <c r="E20" s="148"/>
      <c r="F20" s="149"/>
      <c r="G20" s="150">
        <f t="shared" si="0"/>
        <v>57572.899999999994</v>
      </c>
      <c r="H20" s="158"/>
      <c r="I20" s="158"/>
      <c r="J20" s="148"/>
      <c r="K20" s="149"/>
      <c r="L20" s="122"/>
      <c r="M20" s="122">
        <v>370</v>
      </c>
      <c r="N20" s="154">
        <f t="shared" si="1"/>
        <v>29834</v>
      </c>
      <c r="O20" s="122">
        <v>370</v>
      </c>
      <c r="P20" s="122"/>
      <c r="Q20" s="122"/>
      <c r="R20" s="122"/>
      <c r="S20" s="155"/>
      <c r="T20" s="156"/>
    </row>
    <row r="21" spans="1:20" x14ac:dyDescent="0.25">
      <c r="A21" s="87">
        <v>18</v>
      </c>
      <c r="B21" s="159">
        <v>40519</v>
      </c>
      <c r="C21" s="160" t="s">
        <v>530</v>
      </c>
      <c r="D21" s="10" t="s">
        <v>391</v>
      </c>
      <c r="E21" s="148"/>
      <c r="F21" s="149"/>
      <c r="G21" s="150">
        <f t="shared" si="0"/>
        <v>57572.899999999994</v>
      </c>
      <c r="H21" s="158"/>
      <c r="I21" s="158"/>
      <c r="J21" s="148"/>
      <c r="K21" s="149"/>
      <c r="L21" s="122"/>
      <c r="M21" s="122">
        <v>16680</v>
      </c>
      <c r="N21" s="154">
        <f t="shared" si="1"/>
        <v>13154</v>
      </c>
      <c r="O21" s="122"/>
      <c r="P21" s="122"/>
      <c r="Q21" s="122"/>
      <c r="R21" s="122">
        <v>16680</v>
      </c>
      <c r="S21" s="155"/>
      <c r="T21" s="156"/>
    </row>
    <row r="22" spans="1:20" x14ac:dyDescent="0.25">
      <c r="A22" s="87">
        <v>19</v>
      </c>
      <c r="B22" s="159">
        <v>40526</v>
      </c>
      <c r="C22" s="160" t="s">
        <v>532</v>
      </c>
      <c r="D22" s="10" t="s">
        <v>167</v>
      </c>
      <c r="E22" s="148"/>
      <c r="F22" s="149"/>
      <c r="G22" s="150">
        <f t="shared" si="0"/>
        <v>57572.899999999994</v>
      </c>
      <c r="H22" s="158"/>
      <c r="I22" s="158"/>
      <c r="J22" s="148"/>
      <c r="K22" s="149"/>
      <c r="L22" s="122"/>
      <c r="M22" s="122">
        <v>2500</v>
      </c>
      <c r="N22" s="154">
        <f t="shared" si="1"/>
        <v>10654</v>
      </c>
      <c r="O22" s="122">
        <v>2500</v>
      </c>
      <c r="P22" s="122"/>
      <c r="Q22" s="122"/>
      <c r="R22" s="122"/>
      <c r="S22" s="155"/>
      <c r="T22" s="156"/>
    </row>
    <row r="23" spans="1:20" x14ac:dyDescent="0.25">
      <c r="A23" s="87">
        <v>20</v>
      </c>
      <c r="B23" s="159">
        <v>40543</v>
      </c>
      <c r="C23" s="160"/>
      <c r="D23" s="10" t="s">
        <v>555</v>
      </c>
      <c r="E23" s="148">
        <v>3741.99</v>
      </c>
      <c r="F23" s="149"/>
      <c r="G23" s="150">
        <f t="shared" si="0"/>
        <v>61314.889999999992</v>
      </c>
      <c r="H23" s="158">
        <v>3680</v>
      </c>
      <c r="I23" s="158"/>
      <c r="J23" s="148">
        <v>61.99</v>
      </c>
      <c r="K23" s="149"/>
      <c r="L23" s="122"/>
      <c r="M23" s="122"/>
      <c r="N23" s="154">
        <f t="shared" si="1"/>
        <v>10654</v>
      </c>
      <c r="O23" s="122"/>
      <c r="P23" s="122"/>
      <c r="Q23" s="122"/>
      <c r="R23" s="122"/>
      <c r="S23" s="155"/>
      <c r="T23" s="156"/>
    </row>
    <row r="24" spans="1:20" x14ac:dyDescent="0.25">
      <c r="A24" s="87">
        <v>21</v>
      </c>
      <c r="B24" s="159">
        <v>40543</v>
      </c>
      <c r="C24" s="160"/>
      <c r="D24" s="10" t="s">
        <v>556</v>
      </c>
      <c r="E24" s="148"/>
      <c r="F24" s="149">
        <v>30526.5</v>
      </c>
      <c r="G24" s="150">
        <f t="shared" si="0"/>
        <v>30788.389999999992</v>
      </c>
      <c r="H24" s="158"/>
      <c r="I24" s="158"/>
      <c r="J24" s="148"/>
      <c r="K24" s="149">
        <v>526.5</v>
      </c>
      <c r="L24" s="122"/>
      <c r="M24" s="122"/>
      <c r="N24" s="154">
        <f t="shared" si="1"/>
        <v>10654</v>
      </c>
      <c r="O24" s="122"/>
      <c r="P24" s="122"/>
      <c r="Q24" s="122"/>
      <c r="R24" s="122"/>
      <c r="S24" s="155"/>
      <c r="T24" s="156"/>
    </row>
    <row r="25" spans="1:20" x14ac:dyDescent="0.25">
      <c r="A25" s="87">
        <v>22</v>
      </c>
      <c r="B25" s="159">
        <v>40555</v>
      </c>
      <c r="C25" s="160" t="s">
        <v>533</v>
      </c>
      <c r="D25" s="10" t="s">
        <v>167</v>
      </c>
      <c r="E25" s="148"/>
      <c r="F25" s="149"/>
      <c r="G25" s="150">
        <f t="shared" si="0"/>
        <v>30788.389999999992</v>
      </c>
      <c r="H25" s="158"/>
      <c r="I25" s="158"/>
      <c r="J25" s="148"/>
      <c r="K25" s="149"/>
      <c r="L25" s="122"/>
      <c r="M25" s="122">
        <v>2600</v>
      </c>
      <c r="N25" s="154">
        <f t="shared" si="1"/>
        <v>8054</v>
      </c>
      <c r="O25" s="122">
        <v>2600</v>
      </c>
      <c r="P25" s="122"/>
      <c r="Q25" s="122"/>
      <c r="R25" s="122"/>
      <c r="S25" s="155"/>
      <c r="T25" s="156"/>
    </row>
    <row r="26" spans="1:20" x14ac:dyDescent="0.25">
      <c r="A26" s="87">
        <v>23</v>
      </c>
      <c r="B26" s="159">
        <v>40575</v>
      </c>
      <c r="C26" s="160" t="s">
        <v>534</v>
      </c>
      <c r="D26" s="10" t="s">
        <v>167</v>
      </c>
      <c r="E26" s="148"/>
      <c r="F26" s="149"/>
      <c r="G26" s="150">
        <f t="shared" si="0"/>
        <v>30788.389999999992</v>
      </c>
      <c r="H26" s="158"/>
      <c r="I26" s="158"/>
      <c r="J26" s="148"/>
      <c r="K26" s="149"/>
      <c r="L26" s="122"/>
      <c r="M26" s="122">
        <v>2100</v>
      </c>
      <c r="N26" s="154">
        <f t="shared" si="1"/>
        <v>5954</v>
      </c>
      <c r="O26" s="122">
        <v>2100</v>
      </c>
      <c r="P26" s="122"/>
      <c r="Q26" s="122"/>
      <c r="R26" s="122"/>
      <c r="S26" s="155"/>
      <c r="T26" s="156"/>
    </row>
    <row r="27" spans="1:20" x14ac:dyDescent="0.25">
      <c r="A27" s="87">
        <v>24</v>
      </c>
      <c r="B27" s="159">
        <v>40591</v>
      </c>
      <c r="C27" s="160" t="s">
        <v>536</v>
      </c>
      <c r="D27" s="10" t="s">
        <v>167</v>
      </c>
      <c r="E27" s="148"/>
      <c r="F27" s="149"/>
      <c r="G27" s="150">
        <f t="shared" si="0"/>
        <v>30788.389999999992</v>
      </c>
      <c r="H27" s="158"/>
      <c r="I27" s="158"/>
      <c r="J27" s="148"/>
      <c r="K27" s="149"/>
      <c r="L27" s="122"/>
      <c r="M27" s="122">
        <v>2300</v>
      </c>
      <c r="N27" s="154">
        <f t="shared" si="1"/>
        <v>3654</v>
      </c>
      <c r="O27" s="122">
        <v>2300</v>
      </c>
      <c r="P27" s="122"/>
      <c r="Q27" s="122"/>
      <c r="R27" s="122"/>
      <c r="S27" s="155"/>
      <c r="T27" s="156"/>
    </row>
    <row r="28" spans="1:20" x14ac:dyDescent="0.25">
      <c r="A28" s="87">
        <v>25</v>
      </c>
      <c r="B28" s="159">
        <v>40574</v>
      </c>
      <c r="C28" s="160"/>
      <c r="D28" s="10" t="s">
        <v>395</v>
      </c>
      <c r="E28" s="148">
        <v>1820</v>
      </c>
      <c r="F28" s="149"/>
      <c r="G28" s="150">
        <f t="shared" si="0"/>
        <v>32608.389999999992</v>
      </c>
      <c r="H28" s="158">
        <v>1820</v>
      </c>
      <c r="I28" s="158"/>
      <c r="J28" s="148"/>
      <c r="K28" s="149"/>
      <c r="L28" s="122"/>
      <c r="M28" s="122"/>
      <c r="N28" s="154">
        <f t="shared" si="1"/>
        <v>3654</v>
      </c>
      <c r="O28" s="122"/>
      <c r="P28" s="122"/>
      <c r="Q28" s="122"/>
      <c r="R28" s="122"/>
      <c r="S28" s="155"/>
      <c r="T28" s="156"/>
    </row>
    <row r="29" spans="1:20" x14ac:dyDescent="0.25">
      <c r="A29" s="87">
        <v>26</v>
      </c>
      <c r="B29" s="159">
        <v>40574</v>
      </c>
      <c r="C29" s="160"/>
      <c r="D29" s="10" t="s">
        <v>535</v>
      </c>
      <c r="E29" s="148"/>
      <c r="F29" s="149">
        <v>24.5</v>
      </c>
      <c r="G29" s="150">
        <f t="shared" si="0"/>
        <v>32583.889999999992</v>
      </c>
      <c r="H29" s="158"/>
      <c r="I29" s="158"/>
      <c r="J29" s="148"/>
      <c r="K29" s="149">
        <v>24.5</v>
      </c>
      <c r="L29" s="122"/>
      <c r="M29" s="122"/>
      <c r="N29" s="154">
        <f t="shared" si="1"/>
        <v>3654</v>
      </c>
      <c r="O29" s="122"/>
      <c r="P29" s="122"/>
      <c r="Q29" s="122"/>
      <c r="R29" s="122"/>
      <c r="S29" s="155"/>
      <c r="T29" s="156"/>
    </row>
    <row r="30" spans="1:20" x14ac:dyDescent="0.25">
      <c r="A30" s="87">
        <v>27</v>
      </c>
      <c r="B30" s="159">
        <v>40618</v>
      </c>
      <c r="C30" s="160" t="s">
        <v>538</v>
      </c>
      <c r="D30" s="10" t="s">
        <v>167</v>
      </c>
      <c r="E30" s="148"/>
      <c r="F30" s="149"/>
      <c r="G30" s="150">
        <f t="shared" si="0"/>
        <v>32583.889999999992</v>
      </c>
      <c r="H30" s="158"/>
      <c r="I30" s="158"/>
      <c r="J30" s="148"/>
      <c r="K30" s="149"/>
      <c r="L30" s="122"/>
      <c r="M30" s="122">
        <v>2000</v>
      </c>
      <c r="N30" s="154">
        <f t="shared" si="1"/>
        <v>1654</v>
      </c>
      <c r="O30" s="122">
        <v>2000</v>
      </c>
      <c r="P30" s="122"/>
      <c r="Q30" s="122"/>
      <c r="R30" s="122"/>
      <c r="S30" s="155"/>
      <c r="T30" s="156"/>
    </row>
    <row r="31" spans="1:20" x14ac:dyDescent="0.25">
      <c r="A31" s="87">
        <v>28</v>
      </c>
      <c r="B31" s="159">
        <v>40633</v>
      </c>
      <c r="C31" s="160"/>
      <c r="D31" s="10" t="s">
        <v>557</v>
      </c>
      <c r="E31" s="148">
        <v>40.479999999999997</v>
      </c>
      <c r="F31" s="149"/>
      <c r="G31" s="150">
        <f t="shared" si="0"/>
        <v>32624.369999999992</v>
      </c>
      <c r="H31" s="158"/>
      <c r="I31" s="158"/>
      <c r="J31" s="148">
        <v>40.479999999999997</v>
      </c>
      <c r="K31" s="149"/>
      <c r="L31" s="122"/>
      <c r="M31" s="122"/>
      <c r="N31" s="154">
        <f t="shared" si="1"/>
        <v>1654</v>
      </c>
      <c r="O31" s="122"/>
      <c r="P31" s="122"/>
      <c r="Q31" s="122"/>
      <c r="R31" s="122"/>
      <c r="S31" s="155"/>
      <c r="T31" s="156"/>
    </row>
    <row r="32" spans="1:20" x14ac:dyDescent="0.25">
      <c r="A32" s="87">
        <v>29</v>
      </c>
      <c r="B32" s="159">
        <v>40633</v>
      </c>
      <c r="C32" s="160"/>
      <c r="D32" s="10" t="s">
        <v>86</v>
      </c>
      <c r="E32" s="148"/>
      <c r="F32" s="149">
        <v>268.5</v>
      </c>
      <c r="G32" s="150">
        <f t="shared" si="0"/>
        <v>32355.869999999992</v>
      </c>
      <c r="H32" s="158"/>
      <c r="I32" s="158"/>
      <c r="J32" s="148"/>
      <c r="K32" s="149">
        <v>268.5</v>
      </c>
      <c r="L32" s="122"/>
      <c r="M32" s="122"/>
      <c r="N32" s="154">
        <f t="shared" si="1"/>
        <v>1654</v>
      </c>
      <c r="O32" s="122"/>
      <c r="P32" s="122"/>
      <c r="Q32" s="122"/>
      <c r="R32" s="122"/>
      <c r="S32" s="155"/>
      <c r="T32" s="156"/>
    </row>
    <row r="33" spans="1:20" x14ac:dyDescent="0.25">
      <c r="A33" s="87">
        <v>30</v>
      </c>
      <c r="B33" s="159">
        <v>40661</v>
      </c>
      <c r="C33" s="160"/>
      <c r="D33" s="10" t="s">
        <v>397</v>
      </c>
      <c r="E33" s="148"/>
      <c r="F33" s="149"/>
      <c r="G33" s="150">
        <f t="shared" si="0"/>
        <v>32355.869999999992</v>
      </c>
      <c r="H33" s="158"/>
      <c r="I33" s="158">
        <v>26000</v>
      </c>
      <c r="J33" s="148"/>
      <c r="K33" s="149"/>
      <c r="L33" s="122">
        <v>26000</v>
      </c>
      <c r="M33" s="122"/>
      <c r="N33" s="154">
        <f t="shared" si="1"/>
        <v>27654</v>
      </c>
      <c r="O33" s="122"/>
      <c r="P33" s="122"/>
      <c r="Q33" s="122"/>
      <c r="R33" s="122"/>
      <c r="S33" s="155"/>
      <c r="T33" s="156"/>
    </row>
    <row r="34" spans="1:20" x14ac:dyDescent="0.25">
      <c r="A34" s="87">
        <v>31</v>
      </c>
      <c r="B34" s="159">
        <v>40661</v>
      </c>
      <c r="C34" s="160" t="s">
        <v>539</v>
      </c>
      <c r="D34" s="10" t="s">
        <v>385</v>
      </c>
      <c r="E34" s="148"/>
      <c r="F34" s="149"/>
      <c r="G34" s="150">
        <f t="shared" si="0"/>
        <v>32355.869999999992</v>
      </c>
      <c r="H34" s="158"/>
      <c r="I34" s="158"/>
      <c r="J34" s="148"/>
      <c r="K34" s="149"/>
      <c r="L34" s="122"/>
      <c r="M34" s="122">
        <v>3560</v>
      </c>
      <c r="N34" s="154">
        <f t="shared" si="1"/>
        <v>24094</v>
      </c>
      <c r="O34" s="122">
        <v>3560</v>
      </c>
      <c r="P34" s="122"/>
      <c r="Q34" s="122"/>
      <c r="R34" s="122"/>
      <c r="S34" s="155"/>
      <c r="T34" s="156"/>
    </row>
    <row r="35" spans="1:20" x14ac:dyDescent="0.25">
      <c r="A35" s="87">
        <v>32</v>
      </c>
      <c r="B35" s="159">
        <v>40663</v>
      </c>
      <c r="C35" s="160"/>
      <c r="D35" s="10" t="s">
        <v>554</v>
      </c>
      <c r="E35" s="148"/>
      <c r="F35" s="149">
        <v>26024.5</v>
      </c>
      <c r="G35" s="150">
        <f t="shared" si="0"/>
        <v>6331.3699999999917</v>
      </c>
      <c r="H35" s="158"/>
      <c r="I35" s="158"/>
      <c r="J35" s="148"/>
      <c r="K35" s="149">
        <v>24.5</v>
      </c>
      <c r="L35" s="122"/>
      <c r="M35" s="122"/>
      <c r="N35" s="154">
        <f t="shared" si="1"/>
        <v>24094</v>
      </c>
      <c r="O35" s="122"/>
      <c r="P35" s="122"/>
      <c r="Q35" s="122"/>
      <c r="R35" s="122"/>
      <c r="S35" s="155"/>
      <c r="T35" s="156"/>
    </row>
    <row r="36" spans="1:20" x14ac:dyDescent="0.25">
      <c r="A36" s="87">
        <v>33</v>
      </c>
      <c r="B36" s="159">
        <v>40663</v>
      </c>
      <c r="C36" s="160" t="s">
        <v>540</v>
      </c>
      <c r="D36" s="10" t="s">
        <v>558</v>
      </c>
      <c r="E36" s="148"/>
      <c r="F36" s="149">
        <v>5684</v>
      </c>
      <c r="G36" s="150">
        <f t="shared" si="0"/>
        <v>647.36999999999171</v>
      </c>
      <c r="H36" s="158"/>
      <c r="I36" s="158"/>
      <c r="J36" s="148"/>
      <c r="K36" s="149"/>
      <c r="L36" s="122"/>
      <c r="M36" s="122"/>
      <c r="N36" s="154">
        <f t="shared" si="1"/>
        <v>24094</v>
      </c>
      <c r="O36" s="122"/>
      <c r="P36" s="122"/>
      <c r="Q36" s="122"/>
      <c r="R36" s="122"/>
      <c r="S36" s="155">
        <v>5684</v>
      </c>
      <c r="T36" s="156"/>
    </row>
    <row r="37" spans="1:20" x14ac:dyDescent="0.25">
      <c r="A37" s="87">
        <v>34</v>
      </c>
      <c r="B37" s="159">
        <v>40668</v>
      </c>
      <c r="C37" s="160" t="s">
        <v>542</v>
      </c>
      <c r="D37" s="10" t="s">
        <v>543</v>
      </c>
      <c r="E37" s="148"/>
      <c r="F37" s="149"/>
      <c r="G37" s="150">
        <f t="shared" si="0"/>
        <v>647.36999999999171</v>
      </c>
      <c r="H37" s="158"/>
      <c r="I37" s="158"/>
      <c r="J37" s="148"/>
      <c r="K37" s="149"/>
      <c r="L37" s="122"/>
      <c r="M37" s="122">
        <v>4450</v>
      </c>
      <c r="N37" s="154">
        <f t="shared" si="1"/>
        <v>19644</v>
      </c>
      <c r="O37" s="122"/>
      <c r="P37" s="122">
        <v>4450</v>
      </c>
      <c r="Q37" s="122"/>
      <c r="R37" s="122"/>
      <c r="S37" s="155"/>
      <c r="T37" s="156"/>
    </row>
    <row r="38" spans="1:20" x14ac:dyDescent="0.25">
      <c r="A38" s="87">
        <v>35</v>
      </c>
      <c r="B38" s="159">
        <v>40681</v>
      </c>
      <c r="C38" s="160" t="s">
        <v>544</v>
      </c>
      <c r="D38" s="10" t="s">
        <v>400</v>
      </c>
      <c r="E38" s="148"/>
      <c r="F38" s="149"/>
      <c r="G38" s="150">
        <f t="shared" si="0"/>
        <v>647.36999999999171</v>
      </c>
      <c r="H38" s="158"/>
      <c r="I38" s="158"/>
      <c r="J38" s="148"/>
      <c r="K38" s="149"/>
      <c r="L38" s="122"/>
      <c r="M38" s="122">
        <v>4800</v>
      </c>
      <c r="N38" s="154">
        <f t="shared" si="1"/>
        <v>14844</v>
      </c>
      <c r="O38" s="122"/>
      <c r="P38" s="122"/>
      <c r="Q38" s="122">
        <v>4800</v>
      </c>
      <c r="R38" s="122"/>
      <c r="S38" s="155"/>
      <c r="T38" s="156"/>
    </row>
    <row r="39" spans="1:20" x14ac:dyDescent="0.25">
      <c r="A39" s="87">
        <v>36</v>
      </c>
      <c r="B39" s="159">
        <v>40691</v>
      </c>
      <c r="C39" s="160" t="s">
        <v>546</v>
      </c>
      <c r="D39" s="10" t="s">
        <v>471</v>
      </c>
      <c r="E39" s="148"/>
      <c r="F39" s="149"/>
      <c r="G39" s="150">
        <f t="shared" si="0"/>
        <v>647.36999999999171</v>
      </c>
      <c r="H39" s="158"/>
      <c r="I39" s="158"/>
      <c r="J39" s="148"/>
      <c r="K39" s="149"/>
      <c r="L39" s="122"/>
      <c r="M39" s="122">
        <v>7680</v>
      </c>
      <c r="N39" s="154">
        <f t="shared" si="1"/>
        <v>7164</v>
      </c>
      <c r="O39" s="122"/>
      <c r="P39" s="122"/>
      <c r="Q39" s="122">
        <v>7680</v>
      </c>
      <c r="R39" s="122"/>
      <c r="S39" s="155"/>
      <c r="T39" s="156"/>
    </row>
    <row r="40" spans="1:20" x14ac:dyDescent="0.25">
      <c r="A40" s="87">
        <v>37</v>
      </c>
      <c r="B40" s="159">
        <v>40694</v>
      </c>
      <c r="C40" s="160"/>
      <c r="D40" s="10" t="s">
        <v>559</v>
      </c>
      <c r="E40" s="148">
        <v>280</v>
      </c>
      <c r="F40" s="149"/>
      <c r="G40" s="150">
        <f t="shared" si="0"/>
        <v>927.36999999999171</v>
      </c>
      <c r="H40" s="158">
        <v>280</v>
      </c>
      <c r="I40" s="158"/>
      <c r="J40" s="148"/>
      <c r="K40" s="149"/>
      <c r="L40" s="122"/>
      <c r="M40" s="122"/>
      <c r="N40" s="154">
        <f t="shared" si="1"/>
        <v>7164</v>
      </c>
      <c r="O40" s="122"/>
      <c r="P40" s="122"/>
      <c r="Q40" s="122"/>
      <c r="R40" s="122"/>
      <c r="S40" s="155"/>
      <c r="T40" s="156"/>
    </row>
    <row r="41" spans="1:20" x14ac:dyDescent="0.25">
      <c r="A41" s="87">
        <v>38</v>
      </c>
      <c r="B41" s="159">
        <v>40694</v>
      </c>
      <c r="C41" s="160"/>
      <c r="D41" s="10" t="s">
        <v>112</v>
      </c>
      <c r="E41" s="148"/>
      <c r="F41" s="149">
        <v>24.5</v>
      </c>
      <c r="G41" s="150">
        <f t="shared" si="0"/>
        <v>902.86999999999171</v>
      </c>
      <c r="H41" s="158"/>
      <c r="I41" s="158"/>
      <c r="J41" s="148"/>
      <c r="K41" s="149">
        <v>24.5</v>
      </c>
      <c r="L41" s="122"/>
      <c r="M41" s="122"/>
      <c r="N41" s="154">
        <f t="shared" si="1"/>
        <v>7164</v>
      </c>
      <c r="O41" s="122"/>
      <c r="P41" s="122"/>
      <c r="Q41" s="122"/>
      <c r="R41" s="122"/>
      <c r="S41" s="155"/>
      <c r="T41" s="156"/>
    </row>
    <row r="42" spans="1:20" x14ac:dyDescent="0.25">
      <c r="A42" s="87">
        <v>39</v>
      </c>
      <c r="B42" s="159">
        <v>40696</v>
      </c>
      <c r="C42" s="160" t="s">
        <v>548</v>
      </c>
      <c r="D42" s="10" t="s">
        <v>560</v>
      </c>
      <c r="E42" s="148"/>
      <c r="F42" s="149"/>
      <c r="G42" s="150">
        <f t="shared" si="0"/>
        <v>902.86999999999171</v>
      </c>
      <c r="H42" s="158"/>
      <c r="I42" s="158"/>
      <c r="J42" s="148"/>
      <c r="K42" s="149"/>
      <c r="L42" s="122"/>
      <c r="M42" s="122">
        <v>4714</v>
      </c>
      <c r="N42" s="154">
        <f t="shared" si="1"/>
        <v>2450</v>
      </c>
      <c r="O42" s="122"/>
      <c r="P42" s="122"/>
      <c r="Q42" s="122"/>
      <c r="R42" s="122"/>
      <c r="S42" s="155">
        <v>4714</v>
      </c>
      <c r="T42" s="156"/>
    </row>
    <row r="43" spans="1:20" x14ac:dyDescent="0.25">
      <c r="A43" s="87">
        <v>40</v>
      </c>
      <c r="B43" s="159">
        <v>40724</v>
      </c>
      <c r="C43" s="160"/>
      <c r="D43" s="10" t="s">
        <v>382</v>
      </c>
      <c r="E43" s="148">
        <v>12.85</v>
      </c>
      <c r="F43" s="149"/>
      <c r="G43" s="150">
        <f t="shared" si="0"/>
        <v>915.71999999999173</v>
      </c>
      <c r="H43" s="158"/>
      <c r="I43" s="158"/>
      <c r="J43" s="148">
        <v>12.85</v>
      </c>
      <c r="K43" s="149"/>
      <c r="L43" s="122"/>
      <c r="M43" s="122"/>
      <c r="N43" s="154">
        <f t="shared" si="1"/>
        <v>2450</v>
      </c>
      <c r="O43" s="122"/>
      <c r="P43" s="122"/>
      <c r="Q43" s="122"/>
      <c r="R43" s="122"/>
      <c r="S43" s="155"/>
      <c r="T43" s="156"/>
    </row>
    <row r="44" spans="1:20" x14ac:dyDescent="0.25">
      <c r="A44" s="87">
        <v>41</v>
      </c>
      <c r="B44" s="159">
        <v>40724</v>
      </c>
      <c r="C44" s="160"/>
      <c r="D44" s="10" t="s">
        <v>535</v>
      </c>
      <c r="E44" s="148"/>
      <c r="F44" s="149">
        <v>336.5</v>
      </c>
      <c r="G44" s="150">
        <f t="shared" si="0"/>
        <v>579.21999999999173</v>
      </c>
      <c r="H44" s="158"/>
      <c r="I44" s="158"/>
      <c r="J44" s="148"/>
      <c r="K44" s="149">
        <v>336.5</v>
      </c>
      <c r="L44" s="122"/>
      <c r="M44" s="122"/>
      <c r="N44" s="154">
        <f t="shared" si="1"/>
        <v>2450</v>
      </c>
      <c r="O44" s="122"/>
      <c r="P44" s="122"/>
      <c r="Q44" s="122"/>
      <c r="R44" s="122"/>
      <c r="S44" s="155"/>
      <c r="T44" s="156"/>
    </row>
    <row r="45" spans="1:20" x14ac:dyDescent="0.25">
      <c r="A45" s="87">
        <v>42</v>
      </c>
      <c r="B45" s="159"/>
      <c r="C45" s="160"/>
      <c r="D45" s="10"/>
      <c r="E45" s="148"/>
      <c r="F45" s="149"/>
      <c r="G45" s="150">
        <f t="shared" si="0"/>
        <v>579.21999999999173</v>
      </c>
      <c r="H45" s="158"/>
      <c r="I45" s="158"/>
      <c r="J45" s="148"/>
      <c r="K45" s="149"/>
      <c r="L45" s="122"/>
      <c r="M45" s="122"/>
      <c r="N45" s="154">
        <f t="shared" si="1"/>
        <v>2450</v>
      </c>
      <c r="O45" s="122"/>
      <c r="P45" s="122"/>
      <c r="Q45" s="122"/>
      <c r="R45" s="122"/>
      <c r="S45" s="155"/>
      <c r="T45" s="156"/>
    </row>
    <row r="46" spans="1:20" x14ac:dyDescent="0.25">
      <c r="A46" s="87">
        <v>43</v>
      </c>
      <c r="B46" s="159"/>
      <c r="C46" s="160"/>
      <c r="D46" s="10"/>
      <c r="E46" s="148"/>
      <c r="F46" s="149"/>
      <c r="G46" s="150">
        <f t="shared" si="0"/>
        <v>579.21999999999173</v>
      </c>
      <c r="H46" s="158"/>
      <c r="I46" s="158"/>
      <c r="J46" s="148"/>
      <c r="K46" s="149"/>
      <c r="L46" s="122"/>
      <c r="M46" s="122"/>
      <c r="N46" s="154">
        <f t="shared" si="1"/>
        <v>2450</v>
      </c>
      <c r="O46" s="122"/>
      <c r="P46" s="122"/>
      <c r="Q46" s="122"/>
      <c r="R46" s="122"/>
      <c r="S46" s="155"/>
      <c r="T46" s="156"/>
    </row>
    <row r="47" spans="1:20" x14ac:dyDescent="0.25">
      <c r="A47" s="161">
        <v>44</v>
      </c>
      <c r="B47" s="191"/>
      <c r="C47" s="192"/>
      <c r="D47" s="193"/>
      <c r="E47" s="164"/>
      <c r="F47" s="165"/>
      <c r="G47" s="166">
        <f t="shared" si="0"/>
        <v>579.21999999999173</v>
      </c>
      <c r="H47" s="167"/>
      <c r="I47" s="167"/>
      <c r="J47" s="164"/>
      <c r="K47" s="165"/>
      <c r="L47" s="168"/>
      <c r="M47" s="168"/>
      <c r="N47" s="169">
        <f t="shared" si="1"/>
        <v>2450</v>
      </c>
      <c r="O47" s="168"/>
      <c r="P47" s="168"/>
      <c r="Q47" s="168"/>
      <c r="R47" s="168"/>
      <c r="S47" s="170"/>
      <c r="T47" s="171"/>
    </row>
    <row r="48" spans="1:20" s="182" customFormat="1" x14ac:dyDescent="0.25">
      <c r="A48" s="106">
        <v>45</v>
      </c>
      <c r="B48" s="173"/>
      <c r="C48" s="174"/>
      <c r="D48" s="172" t="s">
        <v>191</v>
      </c>
      <c r="E48" s="175">
        <f>SUM(E4:E47)</f>
        <v>76705.300000000017</v>
      </c>
      <c r="F48" s="176">
        <f>SUM(F4:F47)</f>
        <v>78612.5</v>
      </c>
      <c r="G48" s="177">
        <f>SUM(G4+E48-F48)</f>
        <v>579.22000000000116</v>
      </c>
      <c r="H48" s="178">
        <f t="shared" ref="H48:M48" si="2">SUM(H4:H47)</f>
        <v>76580</v>
      </c>
      <c r="I48" s="178">
        <f t="shared" si="2"/>
        <v>71000</v>
      </c>
      <c r="J48" s="175">
        <f t="shared" si="2"/>
        <v>125.29999999999998</v>
      </c>
      <c r="K48" s="176">
        <f t="shared" si="2"/>
        <v>1928.5</v>
      </c>
      <c r="L48" s="179">
        <f t="shared" si="2"/>
        <v>71000</v>
      </c>
      <c r="M48" s="179">
        <f t="shared" si="2"/>
        <v>70594</v>
      </c>
      <c r="N48" s="180">
        <v>2450</v>
      </c>
      <c r="O48" s="179">
        <f t="shared" ref="O48:T48" si="3">SUM(O4:O47)</f>
        <v>32270</v>
      </c>
      <c r="P48" s="179">
        <f t="shared" si="3"/>
        <v>4450</v>
      </c>
      <c r="Q48" s="179">
        <f t="shared" si="3"/>
        <v>12480</v>
      </c>
      <c r="R48" s="179">
        <f t="shared" si="3"/>
        <v>16680</v>
      </c>
      <c r="S48" s="179">
        <f t="shared" si="3"/>
        <v>10398</v>
      </c>
      <c r="T48" s="181">
        <f t="shared" si="3"/>
        <v>0</v>
      </c>
    </row>
    <row r="49" spans="2:16" x14ac:dyDescent="0.25">
      <c r="G49" s="133" t="s">
        <v>192</v>
      </c>
      <c r="P49" s="75" t="s">
        <v>2</v>
      </c>
    </row>
    <row r="50" spans="2:16" x14ac:dyDescent="0.25">
      <c r="B50"/>
      <c r="C50" s="194"/>
    </row>
    <row r="51" spans="2:16" ht="180.75" customHeight="1" x14ac:dyDescent="0.25">
      <c r="B51"/>
      <c r="C51" s="194"/>
    </row>
    <row r="52" spans="2:16" x14ac:dyDescent="0.25">
      <c r="B52"/>
      <c r="C52" s="194"/>
    </row>
    <row r="53" spans="2:16" x14ac:dyDescent="0.25">
      <c r="B53" s="29" t="s">
        <v>147</v>
      </c>
      <c r="C53" s="183"/>
      <c r="D53" s="1" t="s">
        <v>148</v>
      </c>
      <c r="E53" s="2">
        <f>SUM(H48+T48)</f>
        <v>76580</v>
      </c>
      <c r="F53" s="2"/>
      <c r="G53" s="184"/>
      <c r="H53" s="2"/>
      <c r="I53" s="2"/>
      <c r="J53" s="2"/>
      <c r="K53" s="2"/>
    </row>
    <row r="54" spans="2:16" x14ac:dyDescent="0.25">
      <c r="B54" s="27"/>
      <c r="C54" s="183"/>
      <c r="D54" s="1" t="s">
        <v>85</v>
      </c>
      <c r="E54" s="2">
        <f>SUM(J48)</f>
        <v>125.29999999999998</v>
      </c>
      <c r="F54" s="2"/>
      <c r="G54" s="184"/>
      <c r="H54" s="2"/>
      <c r="I54" s="2"/>
      <c r="J54" s="2"/>
      <c r="K54" s="2"/>
    </row>
    <row r="55" spans="2:16" x14ac:dyDescent="0.25">
      <c r="B55" s="27"/>
      <c r="C55" s="183"/>
      <c r="D55" s="1" t="s">
        <v>151</v>
      </c>
      <c r="E55" s="2">
        <f>SUM(G4)</f>
        <v>2486.4199999999837</v>
      </c>
      <c r="F55" s="2"/>
      <c r="G55" s="184"/>
      <c r="H55" s="2"/>
      <c r="I55" s="2"/>
      <c r="J55" s="2"/>
      <c r="K55" s="2"/>
    </row>
    <row r="56" spans="2:16" x14ac:dyDescent="0.25">
      <c r="B56" s="27"/>
      <c r="C56" s="183"/>
      <c r="D56" s="1" t="s">
        <v>316</v>
      </c>
      <c r="E56" s="2">
        <f>SUM(N4)</f>
        <v>2044</v>
      </c>
      <c r="F56" s="2"/>
      <c r="G56" s="184"/>
      <c r="H56" s="2"/>
      <c r="I56" s="2"/>
      <c r="J56" s="2"/>
      <c r="K56" s="2"/>
    </row>
    <row r="57" spans="2:16" x14ac:dyDescent="0.25">
      <c r="B57" s="27" t="s">
        <v>152</v>
      </c>
      <c r="C57" s="183"/>
      <c r="D57" s="1"/>
      <c r="E57" s="31">
        <f>SUM(E53:E56)</f>
        <v>81235.719999999987</v>
      </c>
      <c r="F57" s="2"/>
      <c r="G57" s="184"/>
      <c r="H57" s="2"/>
      <c r="I57" s="2"/>
      <c r="J57" s="2"/>
      <c r="K57" s="2"/>
    </row>
    <row r="58" spans="2:16" x14ac:dyDescent="0.25">
      <c r="B58" s="27"/>
      <c r="C58" s="183"/>
      <c r="D58" s="1"/>
      <c r="E58" s="2"/>
      <c r="F58" s="2"/>
      <c r="G58" s="184"/>
      <c r="H58" s="2"/>
      <c r="I58" s="2"/>
      <c r="J58" s="2"/>
      <c r="K58" s="2"/>
    </row>
    <row r="59" spans="2:16" x14ac:dyDescent="0.25">
      <c r="B59" s="29" t="s">
        <v>153</v>
      </c>
      <c r="C59" s="183"/>
      <c r="D59" s="1" t="s">
        <v>15</v>
      </c>
      <c r="E59" s="2">
        <f>SUM(O48)</f>
        <v>32270</v>
      </c>
      <c r="F59" s="2"/>
      <c r="G59" s="184"/>
      <c r="H59" s="2"/>
      <c r="I59" s="2"/>
      <c r="J59" s="2"/>
      <c r="K59" s="2"/>
    </row>
    <row r="60" spans="2:16" x14ac:dyDescent="0.25">
      <c r="B60" s="27"/>
      <c r="C60" s="183"/>
      <c r="D60" s="1" t="s">
        <v>154</v>
      </c>
      <c r="E60" s="2">
        <f>SUM(R48)</f>
        <v>16680</v>
      </c>
      <c r="F60" s="2"/>
      <c r="G60" s="184"/>
      <c r="H60" s="2"/>
      <c r="I60" s="2"/>
      <c r="J60" s="2"/>
      <c r="K60" s="2"/>
    </row>
    <row r="61" spans="2:16" x14ac:dyDescent="0.25">
      <c r="B61" s="27"/>
      <c r="C61" s="183"/>
      <c r="D61" s="1" t="s">
        <v>155</v>
      </c>
      <c r="E61" s="2">
        <f>SUM(P48)</f>
        <v>4450</v>
      </c>
      <c r="F61" s="2"/>
      <c r="G61" s="184"/>
      <c r="H61" s="2"/>
      <c r="I61" s="2"/>
      <c r="J61" s="2"/>
      <c r="K61" s="2"/>
    </row>
    <row r="62" spans="2:16" x14ac:dyDescent="0.25">
      <c r="B62" s="27"/>
      <c r="C62" s="183"/>
      <c r="D62" s="1" t="s">
        <v>16</v>
      </c>
      <c r="E62" s="2">
        <f>SUM(Q48)</f>
        <v>12480</v>
      </c>
      <c r="F62" s="2"/>
      <c r="G62" s="184"/>
      <c r="H62" s="2"/>
      <c r="I62" s="2"/>
      <c r="J62" s="2"/>
      <c r="K62" s="2"/>
    </row>
    <row r="63" spans="2:16" x14ac:dyDescent="0.25">
      <c r="B63" s="27"/>
      <c r="C63" s="183"/>
      <c r="D63" s="1" t="s">
        <v>86</v>
      </c>
      <c r="E63" s="2">
        <f>SUM(K48)</f>
        <v>1928.5</v>
      </c>
      <c r="F63" s="2"/>
      <c r="G63" s="184"/>
      <c r="H63" s="2"/>
      <c r="I63" s="2"/>
      <c r="J63" s="2"/>
      <c r="K63" s="2"/>
    </row>
    <row r="64" spans="2:16" x14ac:dyDescent="0.25">
      <c r="B64" s="27"/>
      <c r="C64" s="183"/>
      <c r="D64" s="1" t="s">
        <v>157</v>
      </c>
      <c r="E64" s="2">
        <f>SUM(S48)</f>
        <v>10398</v>
      </c>
      <c r="F64" s="2"/>
      <c r="G64" s="184"/>
      <c r="H64" s="2"/>
      <c r="I64" s="2"/>
      <c r="J64" s="2"/>
      <c r="K64" s="2"/>
    </row>
    <row r="65" spans="2:11" x14ac:dyDescent="0.25">
      <c r="B65" s="27"/>
      <c r="C65" s="183"/>
      <c r="D65" s="1"/>
      <c r="E65" s="31">
        <f>SUM(E59:E64)</f>
        <v>78206.5</v>
      </c>
      <c r="F65" s="2"/>
      <c r="G65" s="184"/>
      <c r="H65" s="2"/>
      <c r="I65" s="2"/>
      <c r="J65" s="2"/>
      <c r="K65" s="2"/>
    </row>
    <row r="66" spans="2:11" x14ac:dyDescent="0.25">
      <c r="B66" s="27"/>
      <c r="C66" s="183"/>
      <c r="D66" s="1"/>
      <c r="E66" s="2"/>
      <c r="F66" s="2"/>
      <c r="G66" s="184"/>
      <c r="H66" s="2"/>
      <c r="I66" s="2"/>
      <c r="J66" s="2"/>
      <c r="K66" s="2"/>
    </row>
    <row r="67" spans="2:11" x14ac:dyDescent="0.25">
      <c r="B67" s="185" t="s">
        <v>10</v>
      </c>
      <c r="C67" s="186"/>
      <c r="D67" s="187"/>
      <c r="E67" s="188">
        <f>SUM(E57-E65)</f>
        <v>3029.2199999999866</v>
      </c>
      <c r="F67" s="2"/>
      <c r="G67" s="184" t="s">
        <v>318</v>
      </c>
      <c r="H67" s="2"/>
      <c r="I67" s="2"/>
      <c r="J67" s="2">
        <f>SUM(G48)</f>
        <v>579.22000000000116</v>
      </c>
      <c r="K67" s="2"/>
    </row>
    <row r="68" spans="2:11" x14ac:dyDescent="0.25">
      <c r="B68" s="27"/>
      <c r="C68" s="183"/>
      <c r="D68" s="1"/>
      <c r="E68" s="2"/>
      <c r="F68" s="2"/>
      <c r="G68" s="184"/>
      <c r="H68" s="189" t="s">
        <v>319</v>
      </c>
      <c r="I68" s="189"/>
      <c r="J68" s="189">
        <f>SUM(N43)</f>
        <v>2450</v>
      </c>
      <c r="K68" s="2"/>
    </row>
    <row r="69" spans="2:11" x14ac:dyDescent="0.25">
      <c r="B69" s="1"/>
      <c r="C69" s="190"/>
      <c r="D69" s="1"/>
      <c r="E69" s="2"/>
      <c r="F69" s="2"/>
      <c r="G69" s="184"/>
      <c r="H69" s="2"/>
      <c r="I69" s="2"/>
      <c r="J69" s="2">
        <f>SUM(J67:J68)</f>
        <v>3029.2200000000012</v>
      </c>
      <c r="K69" s="2"/>
    </row>
  </sheetData>
  <sheetProtection selectLockedCells="1" selectUnlockedCells="1"/>
  <mergeCells count="7">
    <mergeCell ref="A1:T1"/>
    <mergeCell ref="A2:A3"/>
    <mergeCell ref="B2:B3"/>
    <mergeCell ref="C2:C3"/>
    <mergeCell ref="D2:D3"/>
    <mergeCell ref="E2:K2"/>
    <mergeCell ref="L2:T2"/>
  </mergeCells>
  <phoneticPr fontId="0" type="noConversion"/>
  <printOptions gridLines="1"/>
  <pageMargins left="0.59027777777777779" right="0" top="0" bottom="0" header="0.51180555555555551" footer="0.51180555555555551"/>
  <pageSetup paperSize="9" firstPageNumber="0" fitToHeight="2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75"/>
  <sheetViews>
    <sheetView zoomScale="55" zoomScaleNormal="5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O40" sqref="O40"/>
    </sheetView>
  </sheetViews>
  <sheetFormatPr defaultColWidth="9" defaultRowHeight="15" x14ac:dyDescent="0.25"/>
  <cols>
    <col min="1" max="1" width="3.5" customWidth="1"/>
    <col min="2" max="2" width="9.125" style="74" customWidth="1"/>
    <col min="3" max="3" width="9.125" style="132" customWidth="1"/>
    <col min="4" max="4" width="24.5" customWidth="1"/>
    <col min="5" max="6" width="9" style="75"/>
    <col min="7" max="7" width="9.625" style="133" customWidth="1"/>
    <col min="8" max="10" width="9" style="75"/>
    <col min="11" max="11" width="10.125" style="75" customWidth="1"/>
    <col min="12" max="12" width="8.625" style="75" customWidth="1"/>
    <col min="13" max="13" width="9" style="75"/>
    <col min="14" max="14" width="9" style="133"/>
    <col min="15" max="15" width="9.875" style="75" customWidth="1"/>
    <col min="16" max="16" width="9.125" style="75" customWidth="1"/>
    <col min="17" max="18" width="9" style="75"/>
    <col min="19" max="19" width="8.625" style="75" customWidth="1"/>
    <col min="20" max="20" width="8.625" style="2" customWidth="1"/>
  </cols>
  <sheetData>
    <row r="1" spans="1:20" ht="36" customHeight="1" x14ac:dyDescent="0.2">
      <c r="A1" s="300" t="s">
        <v>561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</row>
    <row r="2" spans="1:20" ht="15.75" customHeight="1" x14ac:dyDescent="0.25">
      <c r="A2" s="294" t="s">
        <v>5</v>
      </c>
      <c r="B2" s="295" t="s">
        <v>6</v>
      </c>
      <c r="C2" s="296" t="s">
        <v>511</v>
      </c>
      <c r="D2" s="297" t="s">
        <v>7</v>
      </c>
      <c r="E2" s="301" t="s">
        <v>1</v>
      </c>
      <c r="F2" s="301"/>
      <c r="G2" s="301"/>
      <c r="H2" s="301"/>
      <c r="I2" s="301"/>
      <c r="J2" s="301"/>
      <c r="K2" s="301"/>
      <c r="L2" s="302" t="s">
        <v>3</v>
      </c>
      <c r="M2" s="302"/>
      <c r="N2" s="302"/>
      <c r="O2" s="302"/>
      <c r="P2" s="302"/>
      <c r="Q2" s="302"/>
      <c r="R2" s="302"/>
      <c r="S2" s="302"/>
      <c r="T2" s="302"/>
    </row>
    <row r="3" spans="1:20" ht="43.5" x14ac:dyDescent="0.25">
      <c r="A3" s="294"/>
      <c r="B3" s="295"/>
      <c r="C3" s="296"/>
      <c r="D3" s="297"/>
      <c r="E3" s="134" t="s">
        <v>8</v>
      </c>
      <c r="F3" s="135" t="s">
        <v>9</v>
      </c>
      <c r="G3" s="136" t="s">
        <v>10</v>
      </c>
      <c r="H3" s="137" t="s">
        <v>320</v>
      </c>
      <c r="I3" s="138" t="s">
        <v>348</v>
      </c>
      <c r="J3" s="135" t="s">
        <v>159</v>
      </c>
      <c r="K3" s="134" t="s">
        <v>11</v>
      </c>
      <c r="L3" s="139" t="s">
        <v>13</v>
      </c>
      <c r="M3" s="140" t="s">
        <v>14</v>
      </c>
      <c r="N3" s="141" t="s">
        <v>10</v>
      </c>
      <c r="O3" s="139" t="s">
        <v>15</v>
      </c>
      <c r="P3" s="142" t="s">
        <v>474</v>
      </c>
      <c r="Q3" s="143" t="s">
        <v>16</v>
      </c>
      <c r="R3" s="144" t="s">
        <v>551</v>
      </c>
      <c r="S3" s="145" t="s">
        <v>552</v>
      </c>
      <c r="T3" s="146" t="s">
        <v>475</v>
      </c>
    </row>
    <row r="4" spans="1:20" x14ac:dyDescent="0.25">
      <c r="A4" s="87">
        <v>1</v>
      </c>
      <c r="B4" s="195"/>
      <c r="C4" s="196"/>
      <c r="D4" s="197" t="s">
        <v>439</v>
      </c>
      <c r="E4" s="148"/>
      <c r="F4" s="149"/>
      <c r="G4" s="150">
        <f>SUM('peněžní deník 2010-11'!G48)</f>
        <v>579.22000000000116</v>
      </c>
      <c r="H4" s="151"/>
      <c r="I4" s="151"/>
      <c r="J4" s="152"/>
      <c r="K4" s="153"/>
      <c r="L4" s="122"/>
      <c r="M4" s="122"/>
      <c r="N4" s="154">
        <v>2450</v>
      </c>
      <c r="O4" s="122"/>
      <c r="P4" s="122"/>
      <c r="Q4" s="122"/>
      <c r="R4" s="122"/>
      <c r="S4" s="155"/>
      <c r="T4" s="156"/>
    </row>
    <row r="5" spans="1:20" x14ac:dyDescent="0.25">
      <c r="A5" s="87">
        <v>2</v>
      </c>
      <c r="B5" s="195">
        <v>40800</v>
      </c>
      <c r="C5" s="198" t="s">
        <v>515</v>
      </c>
      <c r="D5" s="199" t="s">
        <v>167</v>
      </c>
      <c r="E5" s="148"/>
      <c r="F5" s="149"/>
      <c r="G5" s="150">
        <f t="shared" ref="G5:G54" si="0">SUM(G4+E5-F5)</f>
        <v>579.22000000000116</v>
      </c>
      <c r="H5" s="158"/>
      <c r="I5" s="158"/>
      <c r="J5" s="148"/>
      <c r="K5" s="149"/>
      <c r="L5" s="122"/>
      <c r="M5" s="122">
        <v>2600</v>
      </c>
      <c r="N5" s="154">
        <f t="shared" ref="N5:N54" si="1">SUM(N4+L5-M5)</f>
        <v>-150</v>
      </c>
      <c r="O5" s="122">
        <v>2600</v>
      </c>
      <c r="P5" s="122"/>
      <c r="Q5" s="122"/>
      <c r="R5" s="122"/>
      <c r="S5" s="155"/>
      <c r="T5" s="156"/>
    </row>
    <row r="6" spans="1:20" x14ac:dyDescent="0.25">
      <c r="A6" s="87">
        <v>3</v>
      </c>
      <c r="B6" s="195">
        <v>40816</v>
      </c>
      <c r="C6" s="198"/>
      <c r="D6" s="199" t="s">
        <v>555</v>
      </c>
      <c r="E6" s="148">
        <v>52506.81</v>
      </c>
      <c r="F6" s="149"/>
      <c r="G6" s="150">
        <f t="shared" si="0"/>
        <v>53086.03</v>
      </c>
      <c r="H6" s="158">
        <v>52500</v>
      </c>
      <c r="I6" s="158"/>
      <c r="J6" s="148">
        <v>6.81</v>
      </c>
      <c r="K6" s="149"/>
      <c r="L6" s="122"/>
      <c r="M6" s="122"/>
      <c r="N6" s="154">
        <f t="shared" si="1"/>
        <v>-150</v>
      </c>
      <c r="O6" s="122"/>
      <c r="P6" s="122"/>
      <c r="Q6" s="122"/>
      <c r="R6" s="122"/>
      <c r="S6" s="155"/>
      <c r="T6" s="156"/>
    </row>
    <row r="7" spans="1:20" x14ac:dyDescent="0.25">
      <c r="A7" s="87">
        <v>4</v>
      </c>
      <c r="B7" s="195">
        <v>40816</v>
      </c>
      <c r="C7" s="198"/>
      <c r="D7" s="199" t="s">
        <v>112</v>
      </c>
      <c r="E7" s="148"/>
      <c r="F7" s="149">
        <v>655.5</v>
      </c>
      <c r="G7" s="150">
        <f t="shared" si="0"/>
        <v>52430.53</v>
      </c>
      <c r="H7" s="158"/>
      <c r="I7" s="158"/>
      <c r="J7" s="148"/>
      <c r="K7" s="149">
        <v>655.5</v>
      </c>
      <c r="L7" s="122"/>
      <c r="M7" s="122"/>
      <c r="N7" s="154">
        <f t="shared" si="1"/>
        <v>-150</v>
      </c>
      <c r="O7" s="122"/>
      <c r="P7" s="122"/>
      <c r="Q7" s="122"/>
      <c r="R7" s="122"/>
      <c r="S7" s="155"/>
      <c r="T7" s="156"/>
    </row>
    <row r="8" spans="1:20" x14ac:dyDescent="0.25">
      <c r="A8" s="87">
        <v>5</v>
      </c>
      <c r="B8" s="195">
        <v>40828</v>
      </c>
      <c r="C8" s="198"/>
      <c r="D8" s="199" t="s">
        <v>562</v>
      </c>
      <c r="E8" s="148"/>
      <c r="F8" s="149"/>
      <c r="G8" s="150">
        <f t="shared" si="0"/>
        <v>52430.53</v>
      </c>
      <c r="H8" s="158"/>
      <c r="I8" s="158">
        <v>10000</v>
      </c>
      <c r="J8" s="148"/>
      <c r="K8" s="149"/>
      <c r="L8" s="122">
        <v>10000</v>
      </c>
      <c r="M8" s="122"/>
      <c r="N8" s="154">
        <f t="shared" si="1"/>
        <v>9850</v>
      </c>
      <c r="O8" s="122"/>
      <c r="P8" s="122"/>
      <c r="Q8" s="122"/>
      <c r="R8" s="122"/>
      <c r="S8" s="155"/>
      <c r="T8" s="156"/>
    </row>
    <row r="9" spans="1:20" x14ac:dyDescent="0.25">
      <c r="A9" s="87">
        <v>6</v>
      </c>
      <c r="B9" s="195">
        <v>40829</v>
      </c>
      <c r="C9" s="198" t="s">
        <v>518</v>
      </c>
      <c r="D9" s="199" t="s">
        <v>167</v>
      </c>
      <c r="E9" s="148"/>
      <c r="F9" s="149"/>
      <c r="G9" s="150">
        <f t="shared" si="0"/>
        <v>52430.53</v>
      </c>
      <c r="H9" s="158"/>
      <c r="I9" s="158"/>
      <c r="J9" s="148"/>
      <c r="K9" s="149"/>
      <c r="L9" s="122"/>
      <c r="M9" s="122">
        <v>2400</v>
      </c>
      <c r="N9" s="154">
        <f t="shared" si="1"/>
        <v>7450</v>
      </c>
      <c r="O9" s="122">
        <v>2400</v>
      </c>
      <c r="P9" s="122"/>
      <c r="Q9" s="122"/>
      <c r="R9" s="122"/>
      <c r="S9" s="155"/>
      <c r="T9" s="156"/>
    </row>
    <row r="10" spans="1:20" x14ac:dyDescent="0.25">
      <c r="A10" s="87">
        <v>7</v>
      </c>
      <c r="B10" s="195">
        <v>40841</v>
      </c>
      <c r="C10" s="198" t="s">
        <v>520</v>
      </c>
      <c r="D10" s="199" t="s">
        <v>167</v>
      </c>
      <c r="E10" s="148"/>
      <c r="F10" s="149"/>
      <c r="G10" s="150">
        <f t="shared" si="0"/>
        <v>52430.53</v>
      </c>
      <c r="H10" s="158"/>
      <c r="I10" s="158"/>
      <c r="J10" s="148"/>
      <c r="K10" s="149"/>
      <c r="L10" s="122"/>
      <c r="M10" s="122">
        <v>1500</v>
      </c>
      <c r="N10" s="154">
        <f t="shared" si="1"/>
        <v>5950</v>
      </c>
      <c r="O10" s="122">
        <v>1500</v>
      </c>
      <c r="P10" s="122"/>
      <c r="Q10" s="122"/>
      <c r="R10" s="122"/>
      <c r="S10" s="155"/>
      <c r="T10" s="156"/>
    </row>
    <row r="11" spans="1:20" x14ac:dyDescent="0.25">
      <c r="A11" s="87">
        <v>8</v>
      </c>
      <c r="B11" s="195">
        <v>40847</v>
      </c>
      <c r="C11" s="198"/>
      <c r="D11" s="199" t="s">
        <v>553</v>
      </c>
      <c r="E11" s="148">
        <v>20600</v>
      </c>
      <c r="F11" s="149"/>
      <c r="G11" s="150">
        <f t="shared" si="0"/>
        <v>73030.53</v>
      </c>
      <c r="H11" s="158">
        <v>20600</v>
      </c>
      <c r="I11" s="158"/>
      <c r="J11" s="148"/>
      <c r="K11" s="149"/>
      <c r="L11" s="122"/>
      <c r="M11" s="122"/>
      <c r="N11" s="154">
        <f t="shared" si="1"/>
        <v>5950</v>
      </c>
      <c r="O11" s="122"/>
      <c r="P11" s="122"/>
      <c r="Q11" s="122"/>
      <c r="R11" s="122"/>
      <c r="S11" s="155"/>
      <c r="T11" s="156"/>
    </row>
    <row r="12" spans="1:20" x14ac:dyDescent="0.25">
      <c r="A12" s="87">
        <v>9</v>
      </c>
      <c r="B12" s="195">
        <v>40847</v>
      </c>
      <c r="C12" s="198"/>
      <c r="D12" s="199" t="s">
        <v>556</v>
      </c>
      <c r="E12" s="148"/>
      <c r="F12" s="149">
        <v>10074.5</v>
      </c>
      <c r="G12" s="150">
        <f t="shared" si="0"/>
        <v>62956.03</v>
      </c>
      <c r="H12" s="158"/>
      <c r="I12" s="158"/>
      <c r="J12" s="148"/>
      <c r="K12" s="149">
        <v>74.5</v>
      </c>
      <c r="L12" s="122"/>
      <c r="M12" s="122"/>
      <c r="N12" s="154">
        <f t="shared" si="1"/>
        <v>5950</v>
      </c>
      <c r="O12" s="122"/>
      <c r="P12" s="122"/>
      <c r="Q12" s="122"/>
      <c r="R12" s="122"/>
      <c r="S12" s="155"/>
      <c r="T12" s="156"/>
    </row>
    <row r="13" spans="1:20" x14ac:dyDescent="0.25">
      <c r="A13" s="87">
        <v>10</v>
      </c>
      <c r="B13" s="195">
        <v>40850</v>
      </c>
      <c r="C13" s="198" t="s">
        <v>521</v>
      </c>
      <c r="D13" s="199" t="s">
        <v>167</v>
      </c>
      <c r="E13" s="148"/>
      <c r="F13" s="149"/>
      <c r="G13" s="150">
        <f t="shared" si="0"/>
        <v>62956.03</v>
      </c>
      <c r="H13" s="158"/>
      <c r="I13" s="158"/>
      <c r="J13" s="148"/>
      <c r="K13" s="149"/>
      <c r="L13" s="122"/>
      <c r="M13" s="122">
        <v>2600</v>
      </c>
      <c r="N13" s="154">
        <f t="shared" si="1"/>
        <v>3350</v>
      </c>
      <c r="O13" s="122">
        <v>2600</v>
      </c>
      <c r="P13" s="122"/>
      <c r="Q13" s="122"/>
      <c r="R13" s="122"/>
      <c r="S13" s="155"/>
      <c r="T13" s="156"/>
    </row>
    <row r="14" spans="1:20" x14ac:dyDescent="0.25">
      <c r="A14" s="87">
        <v>11</v>
      </c>
      <c r="B14" s="195">
        <v>40862</v>
      </c>
      <c r="C14" s="198"/>
      <c r="D14" s="199" t="s">
        <v>562</v>
      </c>
      <c r="E14" s="148"/>
      <c r="F14" s="149"/>
      <c r="G14" s="150">
        <f t="shared" si="0"/>
        <v>62956.03</v>
      </c>
      <c r="H14" s="158"/>
      <c r="I14" s="158">
        <v>25000</v>
      </c>
      <c r="J14" s="148"/>
      <c r="K14" s="149"/>
      <c r="L14" s="122">
        <v>25000</v>
      </c>
      <c r="M14" s="122"/>
      <c r="N14" s="154">
        <f t="shared" si="1"/>
        <v>28350</v>
      </c>
      <c r="O14" s="122"/>
      <c r="P14" s="122"/>
      <c r="Q14" s="122"/>
      <c r="R14" s="122"/>
      <c r="S14" s="155"/>
      <c r="T14" s="156"/>
    </row>
    <row r="15" spans="1:20" x14ac:dyDescent="0.25">
      <c r="A15" s="87">
        <v>12</v>
      </c>
      <c r="B15" s="195">
        <v>40863</v>
      </c>
      <c r="C15" s="198" t="s">
        <v>523</v>
      </c>
      <c r="D15" s="199" t="s">
        <v>167</v>
      </c>
      <c r="E15" s="148"/>
      <c r="F15" s="149"/>
      <c r="G15" s="150">
        <f t="shared" si="0"/>
        <v>62956.03</v>
      </c>
      <c r="H15" s="158"/>
      <c r="I15" s="158"/>
      <c r="J15" s="148"/>
      <c r="K15" s="149"/>
      <c r="L15" s="122"/>
      <c r="M15" s="122">
        <v>2300</v>
      </c>
      <c r="N15" s="154">
        <f t="shared" si="1"/>
        <v>26050</v>
      </c>
      <c r="O15" s="122">
        <v>2300</v>
      </c>
      <c r="P15" s="122"/>
      <c r="Q15" s="122"/>
      <c r="R15" s="122"/>
      <c r="S15" s="155"/>
      <c r="T15" s="156"/>
    </row>
    <row r="16" spans="1:20" x14ac:dyDescent="0.25">
      <c r="A16" s="87">
        <v>13</v>
      </c>
      <c r="B16" s="195">
        <v>40868</v>
      </c>
      <c r="C16" s="198" t="s">
        <v>524</v>
      </c>
      <c r="D16" s="199" t="s">
        <v>563</v>
      </c>
      <c r="E16" s="148"/>
      <c r="F16" s="149"/>
      <c r="G16" s="150">
        <f t="shared" si="0"/>
        <v>62956.03</v>
      </c>
      <c r="H16" s="158"/>
      <c r="I16" s="158"/>
      <c r="J16" s="148"/>
      <c r="K16" s="149"/>
      <c r="L16" s="122"/>
      <c r="M16" s="122">
        <v>530</v>
      </c>
      <c r="N16" s="154">
        <f t="shared" si="1"/>
        <v>25520</v>
      </c>
      <c r="O16" s="122"/>
      <c r="P16" s="122"/>
      <c r="Q16" s="122"/>
      <c r="R16" s="122"/>
      <c r="S16" s="155"/>
      <c r="T16" s="156">
        <v>-530</v>
      </c>
    </row>
    <row r="17" spans="1:20" x14ac:dyDescent="0.25">
      <c r="A17" s="87">
        <v>14</v>
      </c>
      <c r="B17" s="195">
        <v>40876</v>
      </c>
      <c r="C17" s="198" t="s">
        <v>525</v>
      </c>
      <c r="D17" s="199" t="s">
        <v>167</v>
      </c>
      <c r="E17" s="148"/>
      <c r="F17" s="149"/>
      <c r="G17" s="150">
        <f t="shared" si="0"/>
        <v>62956.03</v>
      </c>
      <c r="H17" s="158"/>
      <c r="I17" s="158"/>
      <c r="J17" s="148"/>
      <c r="K17" s="149"/>
      <c r="L17" s="122"/>
      <c r="M17" s="122">
        <v>2000</v>
      </c>
      <c r="N17" s="154">
        <f t="shared" si="1"/>
        <v>23520</v>
      </c>
      <c r="O17" s="122">
        <v>2000</v>
      </c>
      <c r="P17" s="122"/>
      <c r="Q17" s="122"/>
      <c r="R17" s="122"/>
      <c r="S17" s="155"/>
      <c r="T17" s="156"/>
    </row>
    <row r="18" spans="1:20" x14ac:dyDescent="0.25">
      <c r="A18" s="87">
        <v>15</v>
      </c>
      <c r="B18" s="200">
        <v>40877</v>
      </c>
      <c r="C18" s="201"/>
      <c r="D18" s="202" t="s">
        <v>407</v>
      </c>
      <c r="E18" s="148">
        <v>700</v>
      </c>
      <c r="F18" s="149"/>
      <c r="G18" s="150">
        <f t="shared" si="0"/>
        <v>63656.03</v>
      </c>
      <c r="H18" s="158">
        <v>700</v>
      </c>
      <c r="I18" s="158"/>
      <c r="J18" s="148"/>
      <c r="K18" s="149"/>
      <c r="L18" s="122"/>
      <c r="M18" s="122"/>
      <c r="N18" s="154">
        <f t="shared" si="1"/>
        <v>23520</v>
      </c>
      <c r="O18" s="122"/>
      <c r="P18" s="122"/>
      <c r="Q18" s="122"/>
      <c r="R18" s="122"/>
      <c r="S18" s="155"/>
      <c r="T18" s="156"/>
    </row>
    <row r="19" spans="1:20" x14ac:dyDescent="0.25">
      <c r="A19" s="87">
        <v>16</v>
      </c>
      <c r="B19" s="200">
        <v>40877</v>
      </c>
      <c r="C19" s="201"/>
      <c r="D19" s="199" t="s">
        <v>556</v>
      </c>
      <c r="E19" s="148"/>
      <c r="F19" s="149">
        <v>25024.5</v>
      </c>
      <c r="G19" s="150">
        <f t="shared" si="0"/>
        <v>38631.53</v>
      </c>
      <c r="H19" s="158"/>
      <c r="I19" s="158"/>
      <c r="J19" s="148"/>
      <c r="K19" s="149">
        <v>24.5</v>
      </c>
      <c r="L19" s="122"/>
      <c r="M19" s="122"/>
      <c r="N19" s="154">
        <f t="shared" si="1"/>
        <v>23520</v>
      </c>
      <c r="O19" s="122"/>
      <c r="P19" s="122"/>
      <c r="Q19" s="122"/>
      <c r="R19" s="122"/>
      <c r="S19" s="155"/>
      <c r="T19" s="156"/>
    </row>
    <row r="20" spans="1:20" x14ac:dyDescent="0.25">
      <c r="A20" s="87">
        <v>17</v>
      </c>
      <c r="B20" s="200">
        <v>40878</v>
      </c>
      <c r="C20" s="201" t="s">
        <v>528</v>
      </c>
      <c r="D20" s="202" t="s">
        <v>391</v>
      </c>
      <c r="E20" s="148"/>
      <c r="F20" s="149"/>
      <c r="G20" s="150">
        <f t="shared" si="0"/>
        <v>38631.53</v>
      </c>
      <c r="H20" s="158"/>
      <c r="I20" s="158"/>
      <c r="J20" s="148"/>
      <c r="K20" s="149"/>
      <c r="L20" s="122"/>
      <c r="M20" s="122">
        <v>6461</v>
      </c>
      <c r="N20" s="154">
        <f t="shared" si="1"/>
        <v>17059</v>
      </c>
      <c r="O20" s="122"/>
      <c r="P20" s="122"/>
      <c r="Q20" s="122"/>
      <c r="R20" s="122">
        <v>6461</v>
      </c>
      <c r="S20" s="155"/>
      <c r="T20" s="156"/>
    </row>
    <row r="21" spans="1:20" x14ac:dyDescent="0.25">
      <c r="A21" s="87">
        <v>18</v>
      </c>
      <c r="B21" s="200">
        <v>40890</v>
      </c>
      <c r="C21" s="201" t="s">
        <v>530</v>
      </c>
      <c r="D21" s="202" t="s">
        <v>564</v>
      </c>
      <c r="E21" s="148"/>
      <c r="F21" s="149"/>
      <c r="G21" s="150">
        <f t="shared" si="0"/>
        <v>38631.53</v>
      </c>
      <c r="H21" s="158"/>
      <c r="I21" s="158"/>
      <c r="J21" s="148"/>
      <c r="K21" s="149"/>
      <c r="L21" s="122"/>
      <c r="M21" s="122">
        <v>1945</v>
      </c>
      <c r="N21" s="154">
        <f t="shared" si="1"/>
        <v>15114</v>
      </c>
      <c r="O21" s="122"/>
      <c r="P21" s="122"/>
      <c r="Q21" s="122"/>
      <c r="R21" s="122">
        <v>1945</v>
      </c>
      <c r="S21" s="155"/>
      <c r="T21" s="156"/>
    </row>
    <row r="22" spans="1:20" x14ac:dyDescent="0.25">
      <c r="A22" s="87">
        <v>19</v>
      </c>
      <c r="B22" s="200">
        <v>40890</v>
      </c>
      <c r="C22" s="201" t="s">
        <v>532</v>
      </c>
      <c r="D22" s="202" t="s">
        <v>167</v>
      </c>
      <c r="E22" s="148"/>
      <c r="F22" s="149"/>
      <c r="G22" s="150">
        <f t="shared" si="0"/>
        <v>38631.53</v>
      </c>
      <c r="H22" s="158"/>
      <c r="I22" s="158"/>
      <c r="J22" s="148"/>
      <c r="K22" s="149"/>
      <c r="L22" s="122"/>
      <c r="M22" s="122">
        <v>2500</v>
      </c>
      <c r="N22" s="154">
        <f t="shared" si="1"/>
        <v>12614</v>
      </c>
      <c r="O22" s="122">
        <v>2500</v>
      </c>
      <c r="P22" s="122"/>
      <c r="Q22" s="122"/>
      <c r="R22" s="122"/>
      <c r="S22" s="155"/>
      <c r="T22" s="156"/>
    </row>
    <row r="23" spans="1:20" x14ac:dyDescent="0.25">
      <c r="A23" s="87">
        <v>20</v>
      </c>
      <c r="B23" s="200">
        <v>40878</v>
      </c>
      <c r="C23" s="201" t="s">
        <v>533</v>
      </c>
      <c r="D23" s="202" t="s">
        <v>565</v>
      </c>
      <c r="E23" s="148"/>
      <c r="F23" s="149"/>
      <c r="G23" s="150">
        <f t="shared" si="0"/>
        <v>38631.53</v>
      </c>
      <c r="H23" s="158"/>
      <c r="I23" s="158"/>
      <c r="J23" s="148"/>
      <c r="K23" s="149"/>
      <c r="L23" s="122"/>
      <c r="M23" s="122">
        <v>420</v>
      </c>
      <c r="N23" s="154">
        <f t="shared" si="1"/>
        <v>12194</v>
      </c>
      <c r="O23" s="122"/>
      <c r="P23" s="122"/>
      <c r="Q23" s="122"/>
      <c r="R23" s="122">
        <v>420</v>
      </c>
      <c r="S23" s="155"/>
      <c r="T23" s="156"/>
    </row>
    <row r="24" spans="1:20" x14ac:dyDescent="0.25">
      <c r="A24" s="87">
        <v>21</v>
      </c>
      <c r="B24" s="200">
        <v>40890</v>
      </c>
      <c r="C24" s="201"/>
      <c r="D24" s="202" t="s">
        <v>566</v>
      </c>
      <c r="E24" s="148"/>
      <c r="F24" s="149"/>
      <c r="G24" s="150">
        <f t="shared" si="0"/>
        <v>38631.53</v>
      </c>
      <c r="H24" s="158"/>
      <c r="I24" s="158"/>
      <c r="J24" s="148"/>
      <c r="K24" s="149"/>
      <c r="L24" s="122">
        <v>700</v>
      </c>
      <c r="M24" s="122"/>
      <c r="N24" s="154">
        <f t="shared" si="1"/>
        <v>12894</v>
      </c>
      <c r="O24" s="122"/>
      <c r="P24" s="122"/>
      <c r="Q24" s="122"/>
      <c r="R24" s="122"/>
      <c r="S24" s="155"/>
      <c r="T24" s="156">
        <v>700</v>
      </c>
    </row>
    <row r="25" spans="1:20" x14ac:dyDescent="0.25">
      <c r="A25" s="87">
        <v>22</v>
      </c>
      <c r="B25" s="200">
        <v>40890</v>
      </c>
      <c r="C25" s="201"/>
      <c r="D25" s="202" t="s">
        <v>567</v>
      </c>
      <c r="E25" s="148"/>
      <c r="F25" s="149"/>
      <c r="G25" s="150">
        <f t="shared" si="0"/>
        <v>38631.53</v>
      </c>
      <c r="H25" s="158"/>
      <c r="I25" s="158"/>
      <c r="J25" s="148"/>
      <c r="K25" s="149"/>
      <c r="L25" s="122">
        <v>700</v>
      </c>
      <c r="M25" s="122"/>
      <c r="N25" s="154">
        <f t="shared" si="1"/>
        <v>13594</v>
      </c>
      <c r="O25" s="122"/>
      <c r="P25" s="122"/>
      <c r="Q25" s="122"/>
      <c r="R25" s="122"/>
      <c r="S25" s="155"/>
      <c r="T25" s="156">
        <v>700</v>
      </c>
    </row>
    <row r="26" spans="1:20" x14ac:dyDescent="0.25">
      <c r="A26" s="87">
        <v>23</v>
      </c>
      <c r="B26" s="200">
        <v>40890</v>
      </c>
      <c r="C26" s="201"/>
      <c r="D26" s="202" t="s">
        <v>568</v>
      </c>
      <c r="E26" s="148"/>
      <c r="F26" s="149"/>
      <c r="G26" s="150">
        <f t="shared" si="0"/>
        <v>38631.53</v>
      </c>
      <c r="H26" s="158"/>
      <c r="I26" s="158"/>
      <c r="J26" s="148"/>
      <c r="K26" s="149"/>
      <c r="L26" s="122">
        <v>500</v>
      </c>
      <c r="M26" s="122"/>
      <c r="N26" s="154">
        <f t="shared" si="1"/>
        <v>14094</v>
      </c>
      <c r="O26" s="122"/>
      <c r="P26" s="122"/>
      <c r="Q26" s="122"/>
      <c r="R26" s="122"/>
      <c r="S26" s="155"/>
      <c r="T26" s="156">
        <v>500</v>
      </c>
    </row>
    <row r="27" spans="1:20" x14ac:dyDescent="0.25">
      <c r="A27" s="87">
        <v>24</v>
      </c>
      <c r="B27" s="200">
        <v>40908</v>
      </c>
      <c r="C27" s="201"/>
      <c r="D27" s="199" t="s">
        <v>555</v>
      </c>
      <c r="E27" s="148">
        <v>2163.9499999999998</v>
      </c>
      <c r="F27" s="149"/>
      <c r="G27" s="150">
        <f t="shared" si="0"/>
        <v>40795.479999999996</v>
      </c>
      <c r="H27" s="158">
        <v>2100</v>
      </c>
      <c r="I27" s="158"/>
      <c r="J27" s="148">
        <v>63.92</v>
      </c>
      <c r="K27" s="149"/>
      <c r="L27" s="122"/>
      <c r="M27" s="122"/>
      <c r="N27" s="154">
        <f t="shared" si="1"/>
        <v>14094</v>
      </c>
      <c r="O27" s="122"/>
      <c r="P27" s="122"/>
      <c r="Q27" s="122"/>
      <c r="R27" s="122"/>
      <c r="S27" s="155"/>
      <c r="T27" s="156"/>
    </row>
    <row r="28" spans="1:20" x14ac:dyDescent="0.25">
      <c r="A28" s="87">
        <v>25</v>
      </c>
      <c r="B28" s="200">
        <v>40908</v>
      </c>
      <c r="C28" s="201"/>
      <c r="D28" s="199" t="s">
        <v>112</v>
      </c>
      <c r="E28" s="148"/>
      <c r="F28" s="149">
        <v>581.5</v>
      </c>
      <c r="G28" s="150">
        <f t="shared" si="0"/>
        <v>40213.979999999996</v>
      </c>
      <c r="H28" s="158"/>
      <c r="I28" s="158"/>
      <c r="J28" s="148"/>
      <c r="K28" s="149">
        <v>581.5</v>
      </c>
      <c r="L28" s="122"/>
      <c r="M28" s="122"/>
      <c r="N28" s="154">
        <f t="shared" si="1"/>
        <v>14094</v>
      </c>
      <c r="O28" s="122"/>
      <c r="P28" s="122"/>
      <c r="Q28" s="122"/>
      <c r="R28" s="122"/>
      <c r="S28" s="155"/>
      <c r="T28" s="156"/>
    </row>
    <row r="29" spans="1:20" x14ac:dyDescent="0.25">
      <c r="A29" s="87">
        <v>26</v>
      </c>
      <c r="B29" s="200">
        <v>40919</v>
      </c>
      <c r="C29" s="201" t="s">
        <v>534</v>
      </c>
      <c r="D29" s="202" t="s">
        <v>167</v>
      </c>
      <c r="E29" s="148"/>
      <c r="F29" s="149"/>
      <c r="G29" s="150">
        <f t="shared" si="0"/>
        <v>40213.979999999996</v>
      </c>
      <c r="H29" s="158"/>
      <c r="I29" s="158"/>
      <c r="J29" s="148"/>
      <c r="K29" s="149"/>
      <c r="L29" s="122"/>
      <c r="M29" s="122">
        <v>3000</v>
      </c>
      <c r="N29" s="154">
        <f t="shared" si="1"/>
        <v>11094</v>
      </c>
      <c r="O29" s="122">
        <v>3000</v>
      </c>
      <c r="P29" s="122"/>
      <c r="Q29" s="122"/>
      <c r="R29" s="122"/>
      <c r="S29" s="155"/>
      <c r="T29" s="156"/>
    </row>
    <row r="30" spans="1:20" x14ac:dyDescent="0.25">
      <c r="A30" s="87">
        <v>27</v>
      </c>
      <c r="B30" s="200">
        <v>40939</v>
      </c>
      <c r="C30" s="201" t="s">
        <v>536</v>
      </c>
      <c r="D30" s="202" t="s">
        <v>167</v>
      </c>
      <c r="E30" s="148"/>
      <c r="F30" s="149"/>
      <c r="G30" s="150">
        <f t="shared" si="0"/>
        <v>40213.979999999996</v>
      </c>
      <c r="H30" s="158"/>
      <c r="I30" s="158"/>
      <c r="J30" s="148"/>
      <c r="K30" s="149"/>
      <c r="L30" s="122"/>
      <c r="M30" s="122">
        <v>2000</v>
      </c>
      <c r="N30" s="154">
        <f t="shared" si="1"/>
        <v>9094</v>
      </c>
      <c r="O30" s="122">
        <v>2000</v>
      </c>
      <c r="P30" s="122"/>
      <c r="Q30" s="122"/>
      <c r="R30" s="122"/>
      <c r="S30" s="155"/>
      <c r="T30" s="156"/>
    </row>
    <row r="31" spans="1:20" x14ac:dyDescent="0.25">
      <c r="A31" s="87">
        <v>28</v>
      </c>
      <c r="B31" s="200">
        <v>40939</v>
      </c>
      <c r="C31" s="201"/>
      <c r="D31" s="202" t="s">
        <v>407</v>
      </c>
      <c r="E31" s="148">
        <v>420</v>
      </c>
      <c r="F31" s="149"/>
      <c r="G31" s="150">
        <f t="shared" si="0"/>
        <v>40633.979999999996</v>
      </c>
      <c r="H31" s="158">
        <v>420</v>
      </c>
      <c r="I31" s="158"/>
      <c r="J31" s="148"/>
      <c r="K31" s="149"/>
      <c r="L31" s="122"/>
      <c r="M31" s="122"/>
      <c r="N31" s="154">
        <f t="shared" si="1"/>
        <v>9094</v>
      </c>
      <c r="O31" s="122"/>
      <c r="P31" s="122"/>
      <c r="Q31" s="122"/>
      <c r="R31" s="122"/>
      <c r="S31" s="155"/>
      <c r="T31" s="156"/>
    </row>
    <row r="32" spans="1:20" x14ac:dyDescent="0.25">
      <c r="A32" s="87">
        <v>29</v>
      </c>
      <c r="B32" s="200">
        <v>40939</v>
      </c>
      <c r="C32" s="201"/>
      <c r="D32" s="202" t="s">
        <v>112</v>
      </c>
      <c r="E32" s="148"/>
      <c r="F32" s="149">
        <v>24.5</v>
      </c>
      <c r="G32" s="150">
        <f t="shared" si="0"/>
        <v>40609.479999999996</v>
      </c>
      <c r="H32" s="158"/>
      <c r="I32" s="158"/>
      <c r="J32" s="148"/>
      <c r="K32" s="149">
        <v>24.5</v>
      </c>
      <c r="L32" s="122"/>
      <c r="M32" s="122"/>
      <c r="N32" s="154">
        <f t="shared" si="1"/>
        <v>9094</v>
      </c>
      <c r="O32" s="122"/>
      <c r="P32" s="122"/>
      <c r="Q32" s="122"/>
      <c r="R32" s="122"/>
      <c r="S32" s="155"/>
      <c r="T32" s="156"/>
    </row>
    <row r="33" spans="1:20" x14ac:dyDescent="0.25">
      <c r="A33" s="87">
        <v>30</v>
      </c>
      <c r="B33" s="200">
        <v>40961</v>
      </c>
      <c r="C33" s="201" t="s">
        <v>538</v>
      </c>
      <c r="D33" s="202" t="s">
        <v>167</v>
      </c>
      <c r="E33" s="148"/>
      <c r="F33" s="149"/>
      <c r="G33" s="150">
        <f t="shared" si="0"/>
        <v>40609.479999999996</v>
      </c>
      <c r="H33" s="158"/>
      <c r="I33" s="158"/>
      <c r="J33" s="148"/>
      <c r="K33" s="149"/>
      <c r="L33" s="122"/>
      <c r="M33" s="122">
        <v>2000</v>
      </c>
      <c r="N33" s="154">
        <f t="shared" si="1"/>
        <v>7094</v>
      </c>
      <c r="O33" s="122">
        <v>2000</v>
      </c>
      <c r="P33" s="122"/>
      <c r="Q33" s="122"/>
      <c r="R33" s="122"/>
      <c r="S33" s="155"/>
      <c r="T33" s="156"/>
    </row>
    <row r="34" spans="1:20" x14ac:dyDescent="0.25">
      <c r="A34" s="87">
        <v>31</v>
      </c>
      <c r="B34" s="200">
        <v>40975</v>
      </c>
      <c r="C34" s="201"/>
      <c r="D34" s="199" t="s">
        <v>562</v>
      </c>
      <c r="E34" s="148"/>
      <c r="F34" s="149"/>
      <c r="G34" s="150">
        <f t="shared" si="0"/>
        <v>40609.479999999996</v>
      </c>
      <c r="H34" s="158"/>
      <c r="I34" s="158">
        <v>15000</v>
      </c>
      <c r="J34" s="148"/>
      <c r="K34" s="149"/>
      <c r="L34" s="122">
        <v>15000</v>
      </c>
      <c r="M34" s="122"/>
      <c r="N34" s="154">
        <f t="shared" si="1"/>
        <v>22094</v>
      </c>
      <c r="O34" s="122"/>
      <c r="P34" s="122"/>
      <c r="Q34" s="122"/>
      <c r="R34" s="122"/>
      <c r="S34" s="155"/>
      <c r="T34" s="156"/>
    </row>
    <row r="35" spans="1:20" x14ac:dyDescent="0.25">
      <c r="A35" s="87">
        <v>32</v>
      </c>
      <c r="B35" s="200">
        <v>40975</v>
      </c>
      <c r="C35" s="201" t="s">
        <v>539</v>
      </c>
      <c r="D35" s="202" t="s">
        <v>167</v>
      </c>
      <c r="E35" s="148"/>
      <c r="F35" s="149"/>
      <c r="G35" s="150">
        <f t="shared" si="0"/>
        <v>40609.479999999996</v>
      </c>
      <c r="H35" s="158"/>
      <c r="I35" s="158"/>
      <c r="J35" s="148"/>
      <c r="K35" s="149"/>
      <c r="L35" s="122"/>
      <c r="M35" s="122">
        <v>2600</v>
      </c>
      <c r="N35" s="154">
        <f t="shared" si="1"/>
        <v>19494</v>
      </c>
      <c r="O35" s="122">
        <v>2600</v>
      </c>
      <c r="P35" s="122"/>
      <c r="Q35" s="122"/>
      <c r="R35" s="122"/>
      <c r="S35" s="155"/>
      <c r="T35" s="156"/>
    </row>
    <row r="36" spans="1:20" x14ac:dyDescent="0.25">
      <c r="A36" s="87">
        <v>33</v>
      </c>
      <c r="B36" s="200">
        <v>40975</v>
      </c>
      <c r="C36" s="201" t="s">
        <v>540</v>
      </c>
      <c r="D36" s="202" t="s">
        <v>569</v>
      </c>
      <c r="E36" s="148"/>
      <c r="F36" s="149"/>
      <c r="G36" s="150">
        <f t="shared" si="0"/>
        <v>40609.479999999996</v>
      </c>
      <c r="H36" s="158"/>
      <c r="I36" s="158"/>
      <c r="J36" s="148"/>
      <c r="K36" s="149"/>
      <c r="L36" s="122"/>
      <c r="M36" s="122">
        <v>420</v>
      </c>
      <c r="N36" s="154">
        <f t="shared" si="1"/>
        <v>19074</v>
      </c>
      <c r="O36" s="122"/>
      <c r="P36" s="122"/>
      <c r="Q36" s="122"/>
      <c r="R36" s="122"/>
      <c r="S36" s="155"/>
      <c r="T36" s="156">
        <v>-420</v>
      </c>
    </row>
    <row r="37" spans="1:20" x14ac:dyDescent="0.25">
      <c r="A37" s="87">
        <v>34</v>
      </c>
      <c r="B37" s="200">
        <v>40984</v>
      </c>
      <c r="C37" s="201" t="s">
        <v>542</v>
      </c>
      <c r="D37" s="202" t="s">
        <v>385</v>
      </c>
      <c r="E37" s="148"/>
      <c r="F37" s="149"/>
      <c r="G37" s="150">
        <f t="shared" si="0"/>
        <v>40609.479999999996</v>
      </c>
      <c r="H37" s="158"/>
      <c r="I37" s="158"/>
      <c r="J37" s="148"/>
      <c r="K37" s="149"/>
      <c r="L37" s="122"/>
      <c r="M37" s="122">
        <v>2320</v>
      </c>
      <c r="N37" s="154">
        <f t="shared" si="1"/>
        <v>16754</v>
      </c>
      <c r="O37" s="122">
        <v>2320</v>
      </c>
      <c r="P37" s="122"/>
      <c r="Q37" s="122"/>
      <c r="R37" s="122"/>
      <c r="S37" s="155"/>
      <c r="T37" s="156"/>
    </row>
    <row r="38" spans="1:20" x14ac:dyDescent="0.25">
      <c r="A38" s="87">
        <v>35</v>
      </c>
      <c r="B38" s="200">
        <v>40999</v>
      </c>
      <c r="C38" s="201"/>
      <c r="D38" s="202" t="s">
        <v>562</v>
      </c>
      <c r="E38" s="148"/>
      <c r="F38" s="149">
        <v>15000</v>
      </c>
      <c r="G38" s="150">
        <f t="shared" si="0"/>
        <v>25609.479999999996</v>
      </c>
      <c r="H38" s="158"/>
      <c r="I38" s="158"/>
      <c r="J38" s="148"/>
      <c r="K38" s="149"/>
      <c r="L38" s="122"/>
      <c r="M38" s="122"/>
      <c r="N38" s="154">
        <f t="shared" si="1"/>
        <v>16754</v>
      </c>
      <c r="O38" s="122"/>
      <c r="P38" s="122"/>
      <c r="Q38" s="122"/>
      <c r="R38" s="122"/>
      <c r="S38" s="155"/>
      <c r="T38" s="156"/>
    </row>
    <row r="39" spans="1:20" x14ac:dyDescent="0.25">
      <c r="A39" s="87">
        <v>36</v>
      </c>
      <c r="B39" s="200">
        <v>40999</v>
      </c>
      <c r="C39" s="201"/>
      <c r="D39" s="202" t="s">
        <v>537</v>
      </c>
      <c r="E39" s="148">
        <v>46.05</v>
      </c>
      <c r="F39" s="149">
        <v>319.5</v>
      </c>
      <c r="G39" s="150">
        <f t="shared" si="0"/>
        <v>25336.029999999995</v>
      </c>
      <c r="H39" s="158"/>
      <c r="I39" s="158"/>
      <c r="J39" s="148">
        <v>46.05</v>
      </c>
      <c r="K39" s="149">
        <v>319.5</v>
      </c>
      <c r="L39" s="122"/>
      <c r="M39" s="122"/>
      <c r="N39" s="154">
        <f t="shared" si="1"/>
        <v>16754</v>
      </c>
      <c r="O39" s="122"/>
      <c r="P39" s="122"/>
      <c r="Q39" s="122"/>
      <c r="R39" s="122"/>
      <c r="S39" s="155"/>
      <c r="T39" s="156"/>
    </row>
    <row r="40" spans="1:20" x14ac:dyDescent="0.25">
      <c r="A40" s="87">
        <v>37</v>
      </c>
      <c r="B40" s="200">
        <v>41002</v>
      </c>
      <c r="C40" s="201" t="s">
        <v>544</v>
      </c>
      <c r="D40" s="202" t="s">
        <v>167</v>
      </c>
      <c r="E40" s="148"/>
      <c r="F40" s="149"/>
      <c r="G40" s="150">
        <f t="shared" si="0"/>
        <v>25336.029999999995</v>
      </c>
      <c r="H40" s="158"/>
      <c r="I40" s="158"/>
      <c r="J40" s="148"/>
      <c r="K40" s="149"/>
      <c r="L40" s="122"/>
      <c r="M40" s="122">
        <v>2500</v>
      </c>
      <c r="N40" s="154">
        <f t="shared" si="1"/>
        <v>14254</v>
      </c>
      <c r="O40" s="122">
        <v>2500</v>
      </c>
      <c r="P40" s="122"/>
      <c r="Q40" s="122"/>
      <c r="R40" s="122"/>
      <c r="S40" s="155"/>
      <c r="T40" s="156"/>
    </row>
    <row r="41" spans="1:20" x14ac:dyDescent="0.25">
      <c r="A41" s="87">
        <v>38</v>
      </c>
      <c r="B41" s="200">
        <v>41040</v>
      </c>
      <c r="C41" s="201" t="s">
        <v>546</v>
      </c>
      <c r="D41" s="202" t="s">
        <v>167</v>
      </c>
      <c r="E41" s="148"/>
      <c r="F41" s="149"/>
      <c r="G41" s="150">
        <f t="shared" si="0"/>
        <v>25336.029999999995</v>
      </c>
      <c r="H41" s="158"/>
      <c r="I41" s="158"/>
      <c r="J41" s="148"/>
      <c r="K41" s="149"/>
      <c r="L41" s="122"/>
      <c r="M41" s="122">
        <v>2500</v>
      </c>
      <c r="N41" s="154">
        <f t="shared" si="1"/>
        <v>11754</v>
      </c>
      <c r="O41" s="122">
        <v>2500</v>
      </c>
      <c r="P41" s="122"/>
      <c r="Q41" s="122"/>
      <c r="R41" s="122"/>
      <c r="S41" s="155"/>
      <c r="T41" s="156"/>
    </row>
    <row r="42" spans="1:20" x14ac:dyDescent="0.25">
      <c r="A42" s="87">
        <v>39</v>
      </c>
      <c r="B42" s="200">
        <v>41054</v>
      </c>
      <c r="C42" s="201"/>
      <c r="D42" s="202" t="s">
        <v>562</v>
      </c>
      <c r="E42" s="148"/>
      <c r="F42" s="149"/>
      <c r="G42" s="150">
        <f t="shared" si="0"/>
        <v>25336.029999999995</v>
      </c>
      <c r="H42" s="158"/>
      <c r="I42" s="158">
        <v>24800</v>
      </c>
      <c r="J42" s="148"/>
      <c r="K42" s="149"/>
      <c r="L42" s="122">
        <v>24800</v>
      </c>
      <c r="M42" s="122"/>
      <c r="N42" s="154">
        <f t="shared" si="1"/>
        <v>36554</v>
      </c>
      <c r="O42" s="122"/>
      <c r="P42" s="122"/>
      <c r="Q42" s="122"/>
      <c r="R42" s="122"/>
      <c r="S42" s="155"/>
      <c r="T42" s="156"/>
    </row>
    <row r="43" spans="1:20" x14ac:dyDescent="0.25">
      <c r="A43" s="87">
        <v>40</v>
      </c>
      <c r="B43" s="200">
        <v>41057</v>
      </c>
      <c r="C43" s="201" t="s">
        <v>548</v>
      </c>
      <c r="D43" s="202" t="s">
        <v>543</v>
      </c>
      <c r="E43" s="148"/>
      <c r="F43" s="149"/>
      <c r="G43" s="150">
        <f t="shared" si="0"/>
        <v>25336.029999999995</v>
      </c>
      <c r="H43" s="158"/>
      <c r="I43" s="158"/>
      <c r="J43" s="148"/>
      <c r="K43" s="149"/>
      <c r="L43" s="122"/>
      <c r="M43" s="122">
        <v>4375</v>
      </c>
      <c r="N43" s="154">
        <f t="shared" si="1"/>
        <v>32179</v>
      </c>
      <c r="O43" s="122"/>
      <c r="P43" s="122">
        <v>4375</v>
      </c>
      <c r="Q43" s="122"/>
      <c r="R43" s="122"/>
      <c r="S43" s="155"/>
      <c r="T43" s="156"/>
    </row>
    <row r="44" spans="1:20" x14ac:dyDescent="0.25">
      <c r="A44" s="87">
        <v>41</v>
      </c>
      <c r="B44" s="200">
        <v>41058</v>
      </c>
      <c r="C44" s="201" t="s">
        <v>570</v>
      </c>
      <c r="D44" s="202" t="s">
        <v>541</v>
      </c>
      <c r="E44" s="148"/>
      <c r="F44" s="149"/>
      <c r="G44" s="150">
        <f t="shared" si="0"/>
        <v>25336.029999999995</v>
      </c>
      <c r="H44" s="158"/>
      <c r="I44" s="158"/>
      <c r="J44" s="148"/>
      <c r="K44" s="149"/>
      <c r="L44" s="122"/>
      <c r="M44" s="122">
        <v>8075</v>
      </c>
      <c r="N44" s="154">
        <f t="shared" si="1"/>
        <v>24104</v>
      </c>
      <c r="O44" s="122"/>
      <c r="P44" s="122"/>
      <c r="Q44" s="122"/>
      <c r="R44" s="122"/>
      <c r="S44" s="155">
        <v>8075</v>
      </c>
      <c r="T44" s="156"/>
    </row>
    <row r="45" spans="1:20" x14ac:dyDescent="0.25">
      <c r="A45" s="87">
        <v>42</v>
      </c>
      <c r="B45" s="200">
        <v>41059</v>
      </c>
      <c r="C45" s="201" t="s">
        <v>571</v>
      </c>
      <c r="D45" s="202" t="s">
        <v>400</v>
      </c>
      <c r="E45" s="148"/>
      <c r="F45" s="149"/>
      <c r="G45" s="150">
        <f t="shared" si="0"/>
        <v>25336.029999999995</v>
      </c>
      <c r="H45" s="158"/>
      <c r="I45" s="158"/>
      <c r="J45" s="148"/>
      <c r="K45" s="149"/>
      <c r="L45" s="122"/>
      <c r="M45" s="122">
        <v>3600</v>
      </c>
      <c r="N45" s="154">
        <f t="shared" si="1"/>
        <v>20504</v>
      </c>
      <c r="O45" s="122"/>
      <c r="P45" s="122"/>
      <c r="Q45" s="122">
        <v>3600</v>
      </c>
      <c r="R45" s="122"/>
      <c r="S45" s="155"/>
      <c r="T45" s="156"/>
    </row>
    <row r="46" spans="1:20" x14ac:dyDescent="0.25">
      <c r="A46" s="87">
        <v>43</v>
      </c>
      <c r="B46" s="200">
        <v>41060</v>
      </c>
      <c r="C46" s="201" t="s">
        <v>572</v>
      </c>
      <c r="D46" s="202" t="s">
        <v>573</v>
      </c>
      <c r="E46" s="148"/>
      <c r="F46" s="149"/>
      <c r="G46" s="150">
        <f t="shared" si="0"/>
        <v>25336.029999999995</v>
      </c>
      <c r="H46" s="158"/>
      <c r="I46" s="158"/>
      <c r="J46" s="148"/>
      <c r="K46" s="149"/>
      <c r="L46" s="122"/>
      <c r="M46" s="122">
        <v>10668</v>
      </c>
      <c r="N46" s="154">
        <f t="shared" si="1"/>
        <v>9836</v>
      </c>
      <c r="O46" s="122"/>
      <c r="P46" s="122"/>
      <c r="Q46" s="122">
        <v>10668</v>
      </c>
      <c r="R46" s="122"/>
      <c r="S46" s="155"/>
      <c r="T46" s="156"/>
    </row>
    <row r="47" spans="1:20" x14ac:dyDescent="0.25">
      <c r="A47" s="87">
        <v>44</v>
      </c>
      <c r="B47" s="195">
        <v>41060</v>
      </c>
      <c r="C47" s="198"/>
      <c r="D47" s="199" t="s">
        <v>562</v>
      </c>
      <c r="E47" s="148"/>
      <c r="F47" s="149">
        <v>24800</v>
      </c>
      <c r="G47" s="150">
        <f t="shared" si="0"/>
        <v>536.0299999999952</v>
      </c>
      <c r="H47" s="158"/>
      <c r="I47" s="158"/>
      <c r="J47" s="148"/>
      <c r="K47" s="149"/>
      <c r="L47" s="122"/>
      <c r="M47" s="122"/>
      <c r="N47" s="154">
        <f t="shared" si="1"/>
        <v>9836</v>
      </c>
      <c r="O47" s="122"/>
      <c r="P47" s="122"/>
      <c r="Q47" s="122"/>
      <c r="R47" s="122"/>
      <c r="S47" s="155"/>
      <c r="T47" s="156"/>
    </row>
    <row r="48" spans="1:20" x14ac:dyDescent="0.25">
      <c r="A48" s="87">
        <v>45</v>
      </c>
      <c r="B48" s="195">
        <v>41060</v>
      </c>
      <c r="C48" s="198"/>
      <c r="D48" s="199" t="s">
        <v>535</v>
      </c>
      <c r="E48" s="148"/>
      <c r="F48" s="149">
        <v>24.5</v>
      </c>
      <c r="G48" s="150">
        <f t="shared" si="0"/>
        <v>511.5299999999952</v>
      </c>
      <c r="H48" s="158"/>
      <c r="I48" s="158"/>
      <c r="J48" s="148"/>
      <c r="K48" s="149">
        <v>24.5</v>
      </c>
      <c r="L48" s="122"/>
      <c r="M48" s="122"/>
      <c r="N48" s="154">
        <f t="shared" si="1"/>
        <v>9836</v>
      </c>
      <c r="O48" s="122"/>
      <c r="P48" s="122"/>
      <c r="Q48" s="122"/>
      <c r="R48" s="122"/>
      <c r="S48" s="155"/>
      <c r="T48" s="156"/>
    </row>
    <row r="49" spans="1:20" x14ac:dyDescent="0.25">
      <c r="A49" s="87">
        <v>46</v>
      </c>
      <c r="B49" s="195">
        <v>41061</v>
      </c>
      <c r="C49" s="198" t="s">
        <v>574</v>
      </c>
      <c r="D49" s="199" t="s">
        <v>575</v>
      </c>
      <c r="E49" s="148"/>
      <c r="F49" s="149"/>
      <c r="G49" s="150">
        <f t="shared" si="0"/>
        <v>511.5299999999952</v>
      </c>
      <c r="H49" s="158"/>
      <c r="I49" s="158"/>
      <c r="J49" s="148"/>
      <c r="K49" s="149"/>
      <c r="L49" s="122"/>
      <c r="M49" s="122">
        <v>5330</v>
      </c>
      <c r="N49" s="154">
        <f t="shared" si="1"/>
        <v>4506</v>
      </c>
      <c r="O49" s="122"/>
      <c r="P49" s="122"/>
      <c r="Q49" s="122"/>
      <c r="R49" s="122"/>
      <c r="S49" s="155">
        <v>5330</v>
      </c>
      <c r="T49" s="156"/>
    </row>
    <row r="50" spans="1:20" x14ac:dyDescent="0.25">
      <c r="A50" s="87">
        <v>47</v>
      </c>
      <c r="B50" s="195">
        <v>41090</v>
      </c>
      <c r="C50" s="198"/>
      <c r="D50" s="199" t="s">
        <v>382</v>
      </c>
      <c r="E50" s="148">
        <v>19.260000000000002</v>
      </c>
      <c r="F50" s="149"/>
      <c r="G50" s="150">
        <f t="shared" si="0"/>
        <v>530.78999999999519</v>
      </c>
      <c r="H50" s="158"/>
      <c r="I50" s="158"/>
      <c r="J50" s="148">
        <v>19.260000000000002</v>
      </c>
      <c r="K50" s="149"/>
      <c r="L50" s="122"/>
      <c r="M50" s="122"/>
      <c r="N50" s="154">
        <f t="shared" si="1"/>
        <v>4506</v>
      </c>
      <c r="O50" s="122"/>
      <c r="P50" s="122"/>
      <c r="Q50" s="122"/>
      <c r="R50" s="122"/>
      <c r="S50" s="155"/>
      <c r="T50" s="156"/>
    </row>
    <row r="51" spans="1:20" x14ac:dyDescent="0.25">
      <c r="A51" s="87">
        <v>48</v>
      </c>
      <c r="B51" s="195">
        <v>41090</v>
      </c>
      <c r="C51" s="198"/>
      <c r="D51" s="199" t="s">
        <v>112</v>
      </c>
      <c r="E51" s="148"/>
      <c r="F51" s="149">
        <v>314.5</v>
      </c>
      <c r="G51" s="150">
        <f t="shared" si="0"/>
        <v>216.28999999999519</v>
      </c>
      <c r="H51" s="158"/>
      <c r="I51" s="158"/>
      <c r="J51" s="148"/>
      <c r="K51" s="149">
        <v>314.5</v>
      </c>
      <c r="L51" s="122"/>
      <c r="M51" s="122"/>
      <c r="N51" s="154">
        <f t="shared" si="1"/>
        <v>4506</v>
      </c>
      <c r="O51" s="122"/>
      <c r="P51" s="122"/>
      <c r="Q51" s="122"/>
      <c r="R51" s="122"/>
      <c r="S51" s="155"/>
      <c r="T51" s="156"/>
    </row>
    <row r="52" spans="1:20" x14ac:dyDescent="0.25">
      <c r="A52" s="87">
        <v>49</v>
      </c>
      <c r="B52" s="195"/>
      <c r="C52" s="198"/>
      <c r="D52" s="199"/>
      <c r="E52" s="148"/>
      <c r="F52" s="149"/>
      <c r="G52" s="150">
        <f t="shared" si="0"/>
        <v>216.28999999999519</v>
      </c>
      <c r="H52" s="158"/>
      <c r="I52" s="158"/>
      <c r="J52" s="148"/>
      <c r="K52" s="149"/>
      <c r="L52" s="122"/>
      <c r="M52" s="122"/>
      <c r="N52" s="154">
        <f t="shared" si="1"/>
        <v>4506</v>
      </c>
      <c r="O52" s="122"/>
      <c r="P52" s="122"/>
      <c r="Q52" s="122"/>
      <c r="R52" s="122"/>
      <c r="S52" s="155"/>
      <c r="T52" s="156"/>
    </row>
    <row r="53" spans="1:20" x14ac:dyDescent="0.25">
      <c r="A53" s="87">
        <v>50</v>
      </c>
      <c r="B53" s="195"/>
      <c r="C53" s="198"/>
      <c r="D53" s="199"/>
      <c r="E53" s="148"/>
      <c r="F53" s="149"/>
      <c r="G53" s="150">
        <f t="shared" si="0"/>
        <v>216.28999999999519</v>
      </c>
      <c r="H53" s="158"/>
      <c r="I53" s="158"/>
      <c r="J53" s="148"/>
      <c r="K53" s="149"/>
      <c r="L53" s="122"/>
      <c r="M53" s="122"/>
      <c r="N53" s="154">
        <f t="shared" si="1"/>
        <v>4506</v>
      </c>
      <c r="O53" s="122"/>
      <c r="P53" s="122"/>
      <c r="Q53" s="122"/>
      <c r="R53" s="122"/>
      <c r="S53" s="155"/>
      <c r="T53" s="156"/>
    </row>
    <row r="54" spans="1:20" x14ac:dyDescent="0.25">
      <c r="A54" s="87">
        <v>51</v>
      </c>
      <c r="B54" s="203"/>
      <c r="C54" s="204"/>
      <c r="D54" s="199"/>
      <c r="E54" s="148"/>
      <c r="F54" s="149"/>
      <c r="G54" s="150">
        <f t="shared" si="0"/>
        <v>216.28999999999519</v>
      </c>
      <c r="H54" s="158"/>
      <c r="I54" s="158"/>
      <c r="J54" s="148"/>
      <c r="K54" s="149"/>
      <c r="L54" s="122"/>
      <c r="M54" s="122"/>
      <c r="N54" s="154">
        <f t="shared" si="1"/>
        <v>4506</v>
      </c>
      <c r="O54" s="122"/>
      <c r="P54" s="122"/>
      <c r="Q54" s="122"/>
      <c r="R54" s="122"/>
      <c r="S54" s="155"/>
      <c r="T54" s="156"/>
    </row>
    <row r="55" spans="1:20" s="182" customFormat="1" x14ac:dyDescent="0.25">
      <c r="A55" s="205">
        <v>52</v>
      </c>
      <c r="B55" s="173"/>
      <c r="C55" s="174"/>
      <c r="D55" s="172" t="s">
        <v>191</v>
      </c>
      <c r="E55" s="175">
        <f>SUM(E4:E54)</f>
        <v>76456.069999999992</v>
      </c>
      <c r="F55" s="176">
        <f>SUM(F4:F54)</f>
        <v>76819</v>
      </c>
      <c r="G55" s="177">
        <f>SUM(G4+E55-F55)</f>
        <v>216.2899999999936</v>
      </c>
      <c r="H55" s="178">
        <f>SUM(H4:H54)</f>
        <v>76320</v>
      </c>
      <c r="I55" s="178">
        <f>SUM(I4:I54)</f>
        <v>74800</v>
      </c>
      <c r="J55" s="175">
        <f>SUM(J4:J54)</f>
        <v>136.04</v>
      </c>
      <c r="K55" s="176">
        <f>SUM(K4:K53)</f>
        <v>2019</v>
      </c>
      <c r="L55" s="179">
        <f>SUM(L4:L54)</f>
        <v>76700</v>
      </c>
      <c r="M55" s="179">
        <f>SUM(M4:M54)</f>
        <v>74644</v>
      </c>
      <c r="N55" s="180">
        <v>4506</v>
      </c>
      <c r="O55" s="179">
        <f t="shared" ref="O55:T55" si="2">SUM(O4:O54)</f>
        <v>32820</v>
      </c>
      <c r="P55" s="179">
        <f t="shared" si="2"/>
        <v>4375</v>
      </c>
      <c r="Q55" s="179">
        <f t="shared" si="2"/>
        <v>14268</v>
      </c>
      <c r="R55" s="179">
        <f t="shared" si="2"/>
        <v>8826</v>
      </c>
      <c r="S55" s="179">
        <f t="shared" si="2"/>
        <v>13405</v>
      </c>
      <c r="T55" s="179">
        <f t="shared" si="2"/>
        <v>950</v>
      </c>
    </row>
    <row r="56" spans="1:20" x14ac:dyDescent="0.25">
      <c r="G56" s="133" t="s">
        <v>192</v>
      </c>
      <c r="N56" s="133">
        <f>SUM('peněžní deník 2010-11'!G48)</f>
        <v>579.22000000000116</v>
      </c>
      <c r="O56" s="114">
        <f>SUM(O55:T55)</f>
        <v>74644</v>
      </c>
      <c r="P56" s="75" t="s">
        <v>2</v>
      </c>
    </row>
    <row r="57" spans="1:20" x14ac:dyDescent="0.25">
      <c r="B57"/>
      <c r="C57" s="194"/>
    </row>
    <row r="58" spans="1:20" ht="106.5" customHeight="1" x14ac:dyDescent="0.25">
      <c r="B58"/>
      <c r="C58" s="194"/>
    </row>
    <row r="59" spans="1:20" x14ac:dyDescent="0.25">
      <c r="B59" s="29" t="s">
        <v>147</v>
      </c>
      <c r="C59" s="183"/>
      <c r="D59" s="1" t="s">
        <v>148</v>
      </c>
      <c r="E59" s="2">
        <f>SUM(H55+T55)</f>
        <v>77270</v>
      </c>
      <c r="F59" s="2"/>
      <c r="G59" s="184"/>
      <c r="H59" s="2"/>
      <c r="I59" s="2"/>
      <c r="J59" s="2"/>
      <c r="K59" s="2"/>
    </row>
    <row r="60" spans="1:20" x14ac:dyDescent="0.25">
      <c r="B60" s="27"/>
      <c r="C60" s="183"/>
      <c r="D60" s="1" t="s">
        <v>85</v>
      </c>
      <c r="E60" s="2">
        <f>SUM(E50+E39+6.81+63.95)</f>
        <v>136.07</v>
      </c>
      <c r="F60" s="2"/>
      <c r="G60" s="184"/>
      <c r="H60" s="2"/>
      <c r="I60" s="2"/>
      <c r="J60" s="2"/>
      <c r="K60" s="2"/>
    </row>
    <row r="61" spans="1:20" x14ac:dyDescent="0.25">
      <c r="B61" s="27"/>
      <c r="C61" s="183"/>
      <c r="D61" s="1" t="s">
        <v>151</v>
      </c>
      <c r="E61" s="2">
        <f>SUM(G4)</f>
        <v>579.22000000000116</v>
      </c>
      <c r="F61" s="2"/>
      <c r="G61" s="184"/>
      <c r="H61" s="2"/>
      <c r="I61" s="2"/>
      <c r="J61" s="2"/>
      <c r="K61" s="2"/>
    </row>
    <row r="62" spans="1:20" x14ac:dyDescent="0.25">
      <c r="B62" s="27"/>
      <c r="C62" s="183"/>
      <c r="D62" s="1" t="s">
        <v>316</v>
      </c>
      <c r="E62" s="2">
        <f>SUM(N4)</f>
        <v>2450</v>
      </c>
      <c r="F62" s="2"/>
      <c r="G62" s="184"/>
      <c r="H62" s="2"/>
      <c r="I62" s="2"/>
      <c r="J62" s="2"/>
      <c r="K62" s="2"/>
    </row>
    <row r="63" spans="1:20" x14ac:dyDescent="0.25">
      <c r="B63" s="27" t="s">
        <v>152</v>
      </c>
      <c r="C63" s="183"/>
      <c r="D63" s="1"/>
      <c r="E63" s="31">
        <f>SUM(E59:E62)</f>
        <v>80435.290000000008</v>
      </c>
      <c r="F63" s="2"/>
      <c r="G63" s="184"/>
      <c r="H63" s="2"/>
      <c r="I63" s="2"/>
      <c r="J63" s="2"/>
      <c r="K63" s="2"/>
    </row>
    <row r="64" spans="1:20" x14ac:dyDescent="0.25">
      <c r="B64" s="27"/>
      <c r="C64" s="183"/>
      <c r="D64" s="1"/>
      <c r="E64" s="2"/>
      <c r="F64" s="2"/>
      <c r="G64" s="184"/>
      <c r="H64" s="2"/>
      <c r="I64" s="2"/>
      <c r="J64" s="2"/>
      <c r="K64" s="2"/>
    </row>
    <row r="65" spans="2:11" x14ac:dyDescent="0.25">
      <c r="B65" s="29" t="s">
        <v>153</v>
      </c>
      <c r="C65" s="183"/>
      <c r="D65" s="1" t="s">
        <v>15</v>
      </c>
      <c r="E65" s="2">
        <f>SUM(O55)</f>
        <v>32820</v>
      </c>
      <c r="F65" s="2"/>
      <c r="G65" s="184"/>
      <c r="H65" s="2"/>
      <c r="I65" s="2"/>
      <c r="J65" s="2"/>
      <c r="K65" s="2"/>
    </row>
    <row r="66" spans="2:11" x14ac:dyDescent="0.25">
      <c r="B66" s="27"/>
      <c r="C66" s="183"/>
      <c r="D66" s="1" t="s">
        <v>154</v>
      </c>
      <c r="E66" s="2">
        <f>SUM(R55)</f>
        <v>8826</v>
      </c>
      <c r="F66" s="2"/>
      <c r="G66" s="184"/>
      <c r="H66" s="2"/>
      <c r="I66" s="2"/>
      <c r="J66" s="2"/>
      <c r="K66" s="2"/>
    </row>
    <row r="67" spans="2:11" x14ac:dyDescent="0.25">
      <c r="B67" s="27"/>
      <c r="C67" s="183"/>
      <c r="D67" s="1" t="s">
        <v>155</v>
      </c>
      <c r="E67" s="2">
        <f>SUM(P55)</f>
        <v>4375</v>
      </c>
      <c r="F67" s="2"/>
      <c r="G67" s="184"/>
      <c r="H67" s="2"/>
      <c r="I67" s="2"/>
      <c r="J67" s="2"/>
      <c r="K67" s="2"/>
    </row>
    <row r="68" spans="2:11" x14ac:dyDescent="0.25">
      <c r="B68" s="27"/>
      <c r="C68" s="183"/>
      <c r="D68" s="1" t="s">
        <v>16</v>
      </c>
      <c r="E68" s="2">
        <f>SUM(Q55)</f>
        <v>14268</v>
      </c>
      <c r="F68" s="2"/>
      <c r="G68" s="184"/>
      <c r="H68" s="2"/>
      <c r="I68" s="2"/>
      <c r="J68" s="2"/>
      <c r="K68" s="2"/>
    </row>
    <row r="69" spans="2:11" x14ac:dyDescent="0.25">
      <c r="B69" s="27"/>
      <c r="C69" s="183"/>
      <c r="D69" s="1" t="s">
        <v>86</v>
      </c>
      <c r="E69" s="2">
        <f>SUM(K55)</f>
        <v>2019</v>
      </c>
      <c r="F69" s="2"/>
      <c r="G69" s="184"/>
      <c r="H69" s="2"/>
      <c r="I69" s="2"/>
      <c r="J69" s="2"/>
      <c r="K69" s="2"/>
    </row>
    <row r="70" spans="2:11" x14ac:dyDescent="0.25">
      <c r="B70" s="27"/>
      <c r="C70" s="183"/>
      <c r="D70" s="1" t="s">
        <v>157</v>
      </c>
      <c r="E70" s="2">
        <f>SUM(S55)</f>
        <v>13405</v>
      </c>
      <c r="F70" s="2"/>
      <c r="G70" s="184"/>
      <c r="H70" s="2"/>
      <c r="I70" s="2"/>
      <c r="J70" s="2"/>
      <c r="K70" s="2"/>
    </row>
    <row r="71" spans="2:11" x14ac:dyDescent="0.25">
      <c r="B71" s="27"/>
      <c r="C71" s="183"/>
      <c r="D71" s="1"/>
      <c r="E71" s="31">
        <f>SUM(E65:E70)</f>
        <v>75713</v>
      </c>
      <c r="F71" s="2"/>
      <c r="G71" s="184"/>
      <c r="H71" s="2"/>
      <c r="I71" s="2"/>
      <c r="J71" s="2"/>
      <c r="K71" s="2"/>
    </row>
    <row r="72" spans="2:11" x14ac:dyDescent="0.25">
      <c r="B72" s="27"/>
      <c r="C72" s="183"/>
      <c r="D72" s="1"/>
      <c r="E72" s="2"/>
      <c r="F72" s="2"/>
      <c r="G72" s="184"/>
      <c r="H72" s="2"/>
      <c r="I72" s="2"/>
      <c r="J72" s="2"/>
      <c r="K72" s="2"/>
    </row>
    <row r="73" spans="2:11" x14ac:dyDescent="0.25">
      <c r="B73" s="185" t="s">
        <v>10</v>
      </c>
      <c r="C73" s="186"/>
      <c r="D73" s="187"/>
      <c r="E73" s="188">
        <f>SUM(E63-E71)</f>
        <v>4722.2900000000081</v>
      </c>
      <c r="F73" s="2"/>
      <c r="G73" s="184" t="s">
        <v>318</v>
      </c>
      <c r="H73" s="2"/>
      <c r="I73" s="2"/>
      <c r="J73" s="2">
        <f>SUM(G55)</f>
        <v>216.2899999999936</v>
      </c>
      <c r="K73" s="2"/>
    </row>
    <row r="74" spans="2:11" x14ac:dyDescent="0.25">
      <c r="B74" s="27"/>
      <c r="C74" s="183"/>
      <c r="D74" s="1"/>
      <c r="E74" s="2"/>
      <c r="F74" s="2"/>
      <c r="G74" s="184"/>
      <c r="H74" s="189" t="s">
        <v>319</v>
      </c>
      <c r="I74" s="189"/>
      <c r="J74" s="189">
        <f>SUM(N53)</f>
        <v>4506</v>
      </c>
      <c r="K74" s="2"/>
    </row>
    <row r="75" spans="2:11" x14ac:dyDescent="0.25">
      <c r="B75" s="1"/>
      <c r="C75" s="190"/>
      <c r="D75" s="1"/>
      <c r="E75" s="2"/>
      <c r="F75" s="2"/>
      <c r="G75" s="184"/>
      <c r="H75" s="2"/>
      <c r="I75" s="2"/>
      <c r="J75" s="2">
        <f>SUM(J73:J74)</f>
        <v>4722.2899999999936</v>
      </c>
      <c r="K75" s="2"/>
    </row>
  </sheetData>
  <sheetProtection selectLockedCells="1" selectUnlockedCells="1"/>
  <mergeCells count="7">
    <mergeCell ref="A1:T1"/>
    <mergeCell ref="A2:A3"/>
    <mergeCell ref="B2:B3"/>
    <mergeCell ref="C2:C3"/>
    <mergeCell ref="D2:D3"/>
    <mergeCell ref="E2:K2"/>
    <mergeCell ref="L2:T2"/>
  </mergeCells>
  <phoneticPr fontId="0" type="noConversion"/>
  <pageMargins left="0.59027777777777779" right="0" top="0" bottom="0" header="0.51180555555555551" footer="0.51180555555555551"/>
  <pageSetup paperSize="9" firstPageNumber="0" fitToHeight="2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78"/>
  <sheetViews>
    <sheetView zoomScale="55" zoomScaleNormal="5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L16" sqref="L16"/>
    </sheetView>
  </sheetViews>
  <sheetFormatPr defaultColWidth="9" defaultRowHeight="15" x14ac:dyDescent="0.25"/>
  <cols>
    <col min="1" max="1" width="3.5" customWidth="1"/>
    <col min="2" max="2" width="9.125" style="74" customWidth="1"/>
    <col min="3" max="3" width="9.125" style="132" customWidth="1"/>
    <col min="4" max="4" width="25.875" customWidth="1"/>
    <col min="5" max="6" width="14.125" style="75" customWidth="1"/>
    <col min="7" max="7" width="14.125" style="206" customWidth="1"/>
    <col min="8" max="10" width="9" style="75"/>
    <col min="11" max="11" width="11.5" style="75" customWidth="1"/>
    <col min="12" max="12" width="8.625" style="75" customWidth="1"/>
    <col min="13" max="13" width="9" style="75"/>
    <col min="14" max="14" width="13.125" style="206" customWidth="1"/>
    <col min="15" max="15" width="9.875" style="75" customWidth="1"/>
    <col min="16" max="16" width="9.125" style="75" customWidth="1"/>
    <col min="17" max="18" width="9" style="75"/>
    <col min="19" max="19" width="8.625" style="75" customWidth="1"/>
    <col min="20" max="20" width="8.625" style="2" customWidth="1"/>
  </cols>
  <sheetData>
    <row r="1" spans="1:20" ht="39.75" customHeight="1" x14ac:dyDescent="0.2">
      <c r="A1" s="300" t="s">
        <v>576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</row>
    <row r="2" spans="1:20" ht="15.75" customHeight="1" x14ac:dyDescent="0.25">
      <c r="A2" s="294" t="s">
        <v>5</v>
      </c>
      <c r="B2" s="295" t="s">
        <v>6</v>
      </c>
      <c r="C2" s="296" t="s">
        <v>511</v>
      </c>
      <c r="D2" s="297" t="s">
        <v>7</v>
      </c>
      <c r="E2" s="301" t="s">
        <v>1</v>
      </c>
      <c r="F2" s="301"/>
      <c r="G2" s="301"/>
      <c r="H2" s="301"/>
      <c r="I2" s="301"/>
      <c r="J2" s="301"/>
      <c r="K2" s="301"/>
      <c r="L2" s="302" t="s">
        <v>3</v>
      </c>
      <c r="M2" s="302"/>
      <c r="N2" s="302"/>
      <c r="O2" s="302"/>
      <c r="P2" s="302"/>
      <c r="Q2" s="302"/>
      <c r="R2" s="302"/>
      <c r="S2" s="302"/>
      <c r="T2" s="302"/>
    </row>
    <row r="3" spans="1:20" ht="43.5" x14ac:dyDescent="0.25">
      <c r="A3" s="294"/>
      <c r="B3" s="295"/>
      <c r="C3" s="296"/>
      <c r="D3" s="297"/>
      <c r="E3" s="134" t="s">
        <v>8</v>
      </c>
      <c r="F3" s="135" t="s">
        <v>9</v>
      </c>
      <c r="G3" s="136" t="s">
        <v>10</v>
      </c>
      <c r="H3" s="137" t="s">
        <v>320</v>
      </c>
      <c r="I3" s="138" t="s">
        <v>348</v>
      </c>
      <c r="J3" s="135" t="s">
        <v>159</v>
      </c>
      <c r="K3" s="134" t="s">
        <v>11</v>
      </c>
      <c r="L3" s="139" t="s">
        <v>13</v>
      </c>
      <c r="M3" s="140" t="s">
        <v>14</v>
      </c>
      <c r="N3" s="141" t="s">
        <v>10</v>
      </c>
      <c r="O3" s="139" t="s">
        <v>15</v>
      </c>
      <c r="P3" s="142" t="s">
        <v>474</v>
      </c>
      <c r="Q3" s="143" t="s">
        <v>16</v>
      </c>
      <c r="R3" s="144" t="s">
        <v>551</v>
      </c>
      <c r="S3" s="145" t="s">
        <v>552</v>
      </c>
      <c r="T3" s="146" t="s">
        <v>475</v>
      </c>
    </row>
    <row r="4" spans="1:20" x14ac:dyDescent="0.25">
      <c r="A4" s="87">
        <v>1</v>
      </c>
      <c r="B4" s="88"/>
      <c r="C4" s="147"/>
      <c r="D4" s="117" t="s">
        <v>439</v>
      </c>
      <c r="E4" s="148"/>
      <c r="F4" s="149"/>
      <c r="G4" s="207">
        <f>SUM('peněžní deník 2011-12'!G55)</f>
        <v>216.2899999999936</v>
      </c>
      <c r="H4" s="151"/>
      <c r="I4" s="151"/>
      <c r="J4" s="152"/>
      <c r="K4" s="153"/>
      <c r="L4" s="122"/>
      <c r="M4" s="122"/>
      <c r="N4" s="208">
        <v>4506</v>
      </c>
      <c r="O4" s="122"/>
      <c r="P4" s="122"/>
      <c r="Q4" s="122"/>
      <c r="R4" s="122"/>
      <c r="S4" s="155"/>
      <c r="T4" s="156"/>
    </row>
    <row r="5" spans="1:20" x14ac:dyDescent="0.25">
      <c r="A5" s="87">
        <v>2</v>
      </c>
      <c r="B5" s="88">
        <v>41171</v>
      </c>
      <c r="C5" s="157" t="s">
        <v>515</v>
      </c>
      <c r="D5" s="87" t="s">
        <v>167</v>
      </c>
      <c r="E5" s="148"/>
      <c r="F5" s="149"/>
      <c r="G5" s="207">
        <f t="shared" ref="G5:G57" si="0">SUM(G4+E5-F5)</f>
        <v>216.2899999999936</v>
      </c>
      <c r="H5" s="158"/>
      <c r="I5" s="158"/>
      <c r="J5" s="148"/>
      <c r="K5" s="149"/>
      <c r="L5" s="122"/>
      <c r="M5" s="122">
        <v>2700</v>
      </c>
      <c r="N5" s="208">
        <f t="shared" ref="N5:N57" si="1">SUM(N4+L5-M5)</f>
        <v>1806</v>
      </c>
      <c r="O5" s="122">
        <v>2700</v>
      </c>
      <c r="P5" s="122"/>
      <c r="Q5" s="122"/>
      <c r="R5" s="122"/>
      <c r="S5" s="155"/>
      <c r="T5" s="156"/>
    </row>
    <row r="6" spans="1:20" x14ac:dyDescent="0.25">
      <c r="A6" s="87">
        <v>3</v>
      </c>
      <c r="B6" s="88">
        <v>41182</v>
      </c>
      <c r="C6" s="157"/>
      <c r="D6" s="87" t="s">
        <v>395</v>
      </c>
      <c r="E6" s="148">
        <v>60200</v>
      </c>
      <c r="F6" s="149"/>
      <c r="G6" s="207">
        <f t="shared" si="0"/>
        <v>60416.289999999994</v>
      </c>
      <c r="H6" s="158">
        <v>60200</v>
      </c>
      <c r="I6" s="158"/>
      <c r="J6" s="148"/>
      <c r="K6" s="149"/>
      <c r="L6" s="122"/>
      <c r="M6" s="122"/>
      <c r="N6" s="208">
        <f t="shared" si="1"/>
        <v>1806</v>
      </c>
      <c r="O6" s="122"/>
      <c r="P6" s="122"/>
      <c r="Q6" s="122"/>
      <c r="R6" s="122"/>
      <c r="S6" s="155"/>
      <c r="T6" s="156"/>
    </row>
    <row r="7" spans="1:20" x14ac:dyDescent="0.25">
      <c r="A7" s="87">
        <v>4</v>
      </c>
      <c r="B7" s="88">
        <v>41182</v>
      </c>
      <c r="C7" s="157"/>
      <c r="D7" s="87" t="s">
        <v>537</v>
      </c>
      <c r="E7" s="148">
        <v>10.49</v>
      </c>
      <c r="F7" s="149">
        <v>722.5</v>
      </c>
      <c r="G7" s="207">
        <f t="shared" si="0"/>
        <v>59704.279999999992</v>
      </c>
      <c r="H7" s="158"/>
      <c r="I7" s="158"/>
      <c r="J7" s="148">
        <v>10.49</v>
      </c>
      <c r="K7" s="149">
        <v>722.5</v>
      </c>
      <c r="L7" s="122"/>
      <c r="M7" s="122"/>
      <c r="N7" s="208">
        <f t="shared" si="1"/>
        <v>1806</v>
      </c>
      <c r="O7" s="122"/>
      <c r="P7" s="122"/>
      <c r="Q7" s="122"/>
      <c r="R7" s="122"/>
      <c r="S7" s="155"/>
      <c r="T7" s="156"/>
    </row>
    <row r="8" spans="1:20" x14ac:dyDescent="0.25">
      <c r="A8" s="87">
        <v>5</v>
      </c>
      <c r="B8" s="88">
        <v>41191</v>
      </c>
      <c r="C8" s="157" t="s">
        <v>518</v>
      </c>
      <c r="D8" s="87" t="s">
        <v>167</v>
      </c>
      <c r="E8" s="148"/>
      <c r="F8" s="149"/>
      <c r="G8" s="207">
        <f t="shared" si="0"/>
        <v>59704.279999999992</v>
      </c>
      <c r="H8" s="158"/>
      <c r="I8" s="158"/>
      <c r="J8" s="148"/>
      <c r="K8" s="149"/>
      <c r="L8" s="122"/>
      <c r="M8" s="122">
        <v>2400</v>
      </c>
      <c r="N8" s="208">
        <f t="shared" si="1"/>
        <v>-594</v>
      </c>
      <c r="O8" s="122">
        <v>2400</v>
      </c>
      <c r="P8" s="122"/>
      <c r="Q8" s="122"/>
      <c r="R8" s="122"/>
      <c r="S8" s="155"/>
      <c r="T8" s="156"/>
    </row>
    <row r="9" spans="1:20" x14ac:dyDescent="0.25">
      <c r="A9" s="87">
        <v>6</v>
      </c>
      <c r="B9" s="88">
        <v>41205</v>
      </c>
      <c r="C9" s="157"/>
      <c r="D9" s="87" t="s">
        <v>562</v>
      </c>
      <c r="E9" s="148"/>
      <c r="F9" s="149"/>
      <c r="G9" s="207">
        <f t="shared" si="0"/>
        <v>59704.279999999992</v>
      </c>
      <c r="H9" s="158"/>
      <c r="I9" s="158">
        <v>10000</v>
      </c>
      <c r="J9" s="148"/>
      <c r="K9" s="149"/>
      <c r="L9" s="122">
        <v>10000</v>
      </c>
      <c r="M9" s="122"/>
      <c r="N9" s="208">
        <f t="shared" si="1"/>
        <v>9406</v>
      </c>
      <c r="O9" s="122"/>
      <c r="P9" s="122"/>
      <c r="Q9" s="122"/>
      <c r="R9" s="122"/>
      <c r="S9" s="155"/>
      <c r="T9" s="156"/>
    </row>
    <row r="10" spans="1:20" x14ac:dyDescent="0.25">
      <c r="A10" s="87">
        <v>7</v>
      </c>
      <c r="B10" s="88">
        <v>41205</v>
      </c>
      <c r="C10" s="157" t="s">
        <v>520</v>
      </c>
      <c r="D10" s="87" t="s">
        <v>167</v>
      </c>
      <c r="E10" s="148"/>
      <c r="F10" s="149"/>
      <c r="G10" s="207">
        <f t="shared" si="0"/>
        <v>59704.279999999992</v>
      </c>
      <c r="H10" s="158"/>
      <c r="I10" s="158"/>
      <c r="J10" s="148"/>
      <c r="K10" s="149"/>
      <c r="L10" s="122"/>
      <c r="M10" s="122">
        <v>3500</v>
      </c>
      <c r="N10" s="208">
        <f t="shared" si="1"/>
        <v>5906</v>
      </c>
      <c r="O10" s="122">
        <v>3500</v>
      </c>
      <c r="P10" s="122"/>
      <c r="Q10" s="122"/>
      <c r="R10" s="122"/>
      <c r="S10" s="155"/>
      <c r="T10" s="156"/>
    </row>
    <row r="11" spans="1:20" x14ac:dyDescent="0.25">
      <c r="A11" s="87">
        <v>8</v>
      </c>
      <c r="B11" s="88">
        <v>41213</v>
      </c>
      <c r="C11" s="157"/>
      <c r="D11" s="87" t="s">
        <v>395</v>
      </c>
      <c r="E11" s="148">
        <v>11900</v>
      </c>
      <c r="F11" s="149"/>
      <c r="G11" s="207">
        <f t="shared" si="0"/>
        <v>71604.28</v>
      </c>
      <c r="H11" s="158">
        <v>11900</v>
      </c>
      <c r="I11" s="158"/>
      <c r="J11" s="148"/>
      <c r="K11" s="149"/>
      <c r="L11" s="122"/>
      <c r="M11" s="122"/>
      <c r="N11" s="208">
        <f t="shared" si="1"/>
        <v>5906</v>
      </c>
      <c r="O11" s="122"/>
      <c r="P11" s="122"/>
      <c r="Q11" s="122"/>
      <c r="R11" s="122"/>
      <c r="S11" s="155"/>
      <c r="T11" s="156"/>
    </row>
    <row r="12" spans="1:20" x14ac:dyDescent="0.25">
      <c r="A12" s="87">
        <v>9</v>
      </c>
      <c r="B12" s="88">
        <v>41213</v>
      </c>
      <c r="C12" s="157"/>
      <c r="D12" s="102" t="s">
        <v>577</v>
      </c>
      <c r="E12" s="148"/>
      <c r="F12" s="149">
        <v>10024.5</v>
      </c>
      <c r="G12" s="207">
        <f t="shared" si="0"/>
        <v>61579.78</v>
      </c>
      <c r="H12" s="158"/>
      <c r="I12" s="158"/>
      <c r="J12" s="148"/>
      <c r="K12" s="148">
        <v>24.5</v>
      </c>
      <c r="L12" s="122"/>
      <c r="M12" s="122"/>
      <c r="N12" s="208">
        <f t="shared" si="1"/>
        <v>5906</v>
      </c>
      <c r="O12" s="122"/>
      <c r="P12" s="122"/>
      <c r="Q12" s="122"/>
      <c r="R12" s="122"/>
      <c r="S12" s="155"/>
      <c r="T12" s="156"/>
    </row>
    <row r="13" spans="1:20" x14ac:dyDescent="0.25">
      <c r="A13" s="87">
        <v>10</v>
      </c>
      <c r="B13" s="88">
        <v>41228</v>
      </c>
      <c r="C13" s="157" t="s">
        <v>521</v>
      </c>
      <c r="D13" s="87" t="s">
        <v>167</v>
      </c>
      <c r="E13" s="148"/>
      <c r="F13" s="149"/>
      <c r="G13" s="207">
        <f t="shared" si="0"/>
        <v>61579.78</v>
      </c>
      <c r="H13" s="158"/>
      <c r="I13" s="158"/>
      <c r="J13" s="148"/>
      <c r="K13" s="149"/>
      <c r="L13" s="122"/>
      <c r="M13" s="122">
        <v>2700</v>
      </c>
      <c r="N13" s="208">
        <f t="shared" si="1"/>
        <v>3206</v>
      </c>
      <c r="O13" s="122">
        <v>2700</v>
      </c>
      <c r="P13" s="122"/>
      <c r="Q13" s="122"/>
      <c r="R13" s="122"/>
      <c r="S13" s="155"/>
      <c r="T13" s="156"/>
    </row>
    <row r="14" spans="1:20" x14ac:dyDescent="0.25">
      <c r="A14" s="87">
        <v>11</v>
      </c>
      <c r="B14" s="88">
        <v>41233</v>
      </c>
      <c r="C14" s="157" t="s">
        <v>523</v>
      </c>
      <c r="D14" s="87" t="s">
        <v>167</v>
      </c>
      <c r="E14" s="148"/>
      <c r="F14" s="149"/>
      <c r="G14" s="207">
        <f t="shared" si="0"/>
        <v>61579.78</v>
      </c>
      <c r="H14" s="158"/>
      <c r="I14" s="158"/>
      <c r="J14" s="148"/>
      <c r="K14" s="149"/>
      <c r="L14" s="122"/>
      <c r="M14" s="122">
        <v>2600</v>
      </c>
      <c r="N14" s="208">
        <f t="shared" si="1"/>
        <v>606</v>
      </c>
      <c r="O14" s="122">
        <v>2600</v>
      </c>
      <c r="P14" s="122"/>
      <c r="Q14" s="122"/>
      <c r="R14" s="122"/>
      <c r="S14" s="155"/>
      <c r="T14" s="156"/>
    </row>
    <row r="15" spans="1:20" x14ac:dyDescent="0.25">
      <c r="A15" s="87">
        <v>12</v>
      </c>
      <c r="B15" s="88">
        <v>41235</v>
      </c>
      <c r="C15" s="157"/>
      <c r="D15" s="87" t="s">
        <v>578</v>
      </c>
      <c r="E15" s="148"/>
      <c r="F15" s="149"/>
      <c r="G15" s="207">
        <f t="shared" si="0"/>
        <v>61579.78</v>
      </c>
      <c r="H15" s="158"/>
      <c r="I15" s="158"/>
      <c r="J15" s="148"/>
      <c r="K15" s="149"/>
      <c r="L15" s="122">
        <v>700</v>
      </c>
      <c r="M15" s="122"/>
      <c r="N15" s="208">
        <f t="shared" si="1"/>
        <v>1306</v>
      </c>
      <c r="O15" s="122"/>
      <c r="P15" s="122"/>
      <c r="Q15" s="122"/>
      <c r="R15" s="122"/>
      <c r="S15" s="155"/>
      <c r="T15" s="156">
        <v>700</v>
      </c>
    </row>
    <row r="16" spans="1:20" x14ac:dyDescent="0.25">
      <c r="A16" s="87">
        <v>13</v>
      </c>
      <c r="B16" s="88">
        <v>41235</v>
      </c>
      <c r="C16" s="157"/>
      <c r="D16" s="87" t="s">
        <v>579</v>
      </c>
      <c r="E16" s="148"/>
      <c r="F16" s="149"/>
      <c r="G16" s="207">
        <f t="shared" si="0"/>
        <v>61579.78</v>
      </c>
      <c r="H16" s="158"/>
      <c r="I16" s="158"/>
      <c r="J16" s="148"/>
      <c r="K16" s="149"/>
      <c r="L16" s="122">
        <v>700</v>
      </c>
      <c r="M16" s="122"/>
      <c r="N16" s="208">
        <f t="shared" si="1"/>
        <v>2006</v>
      </c>
      <c r="O16" s="122"/>
      <c r="P16" s="122"/>
      <c r="Q16" s="122"/>
      <c r="R16" s="122"/>
      <c r="S16" s="155"/>
      <c r="T16" s="156">
        <v>700</v>
      </c>
    </row>
    <row r="17" spans="1:20" x14ac:dyDescent="0.25">
      <c r="A17" s="87">
        <v>14</v>
      </c>
      <c r="B17" s="88">
        <v>41243</v>
      </c>
      <c r="C17" s="157"/>
      <c r="D17" s="87" t="s">
        <v>562</v>
      </c>
      <c r="E17" s="148"/>
      <c r="F17" s="149"/>
      <c r="G17" s="207">
        <f t="shared" si="0"/>
        <v>61579.78</v>
      </c>
      <c r="H17" s="158"/>
      <c r="I17" s="158"/>
      <c r="J17" s="148"/>
      <c r="K17" s="149"/>
      <c r="L17" s="122"/>
      <c r="M17" s="122"/>
      <c r="N17" s="208">
        <f t="shared" si="1"/>
        <v>2006</v>
      </c>
      <c r="O17" s="122"/>
      <c r="P17" s="122"/>
      <c r="Q17" s="122"/>
      <c r="R17" s="122"/>
      <c r="S17" s="155"/>
      <c r="T17" s="156"/>
    </row>
    <row r="18" spans="1:20" x14ac:dyDescent="0.25">
      <c r="A18" s="87">
        <v>15</v>
      </c>
      <c r="B18" s="159">
        <v>41243</v>
      </c>
      <c r="C18" s="160"/>
      <c r="D18" s="87" t="s">
        <v>537</v>
      </c>
      <c r="E18" s="148"/>
      <c r="F18" s="149"/>
      <c r="G18" s="207">
        <f t="shared" si="0"/>
        <v>61579.78</v>
      </c>
      <c r="H18" s="158"/>
      <c r="I18" s="158"/>
      <c r="J18" s="148"/>
      <c r="K18" s="149"/>
      <c r="L18" s="122"/>
      <c r="M18" s="122"/>
      <c r="N18" s="208">
        <f t="shared" si="1"/>
        <v>2006</v>
      </c>
      <c r="O18" s="122"/>
      <c r="P18" s="122"/>
      <c r="Q18" s="122"/>
      <c r="R18" s="122"/>
      <c r="S18" s="155"/>
      <c r="T18" s="156"/>
    </row>
    <row r="19" spans="1:20" x14ac:dyDescent="0.25">
      <c r="A19" s="87">
        <v>16</v>
      </c>
      <c r="B19" s="159">
        <v>41246</v>
      </c>
      <c r="C19" s="160" t="s">
        <v>524</v>
      </c>
      <c r="D19" s="10" t="s">
        <v>565</v>
      </c>
      <c r="E19" s="148"/>
      <c r="F19" s="149"/>
      <c r="G19" s="207">
        <f t="shared" si="0"/>
        <v>61579.78</v>
      </c>
      <c r="H19" s="158"/>
      <c r="I19" s="158"/>
      <c r="J19" s="148"/>
      <c r="K19" s="149"/>
      <c r="L19" s="122"/>
      <c r="M19" s="122">
        <v>470</v>
      </c>
      <c r="N19" s="208">
        <f t="shared" si="1"/>
        <v>1536</v>
      </c>
      <c r="O19" s="122"/>
      <c r="P19" s="122"/>
      <c r="Q19" s="122"/>
      <c r="R19" s="122">
        <v>470</v>
      </c>
      <c r="S19" s="155"/>
      <c r="T19" s="156"/>
    </row>
    <row r="20" spans="1:20" x14ac:dyDescent="0.25">
      <c r="A20" s="87">
        <v>17</v>
      </c>
      <c r="B20" s="159">
        <v>41255</v>
      </c>
      <c r="C20" s="160"/>
      <c r="D20" s="10" t="s">
        <v>562</v>
      </c>
      <c r="E20" s="148"/>
      <c r="F20" s="149"/>
      <c r="G20" s="207">
        <f t="shared" si="0"/>
        <v>61579.78</v>
      </c>
      <c r="H20" s="158"/>
      <c r="I20" s="158">
        <v>26000</v>
      </c>
      <c r="J20" s="148"/>
      <c r="K20" s="149"/>
      <c r="L20" s="122">
        <v>26000</v>
      </c>
      <c r="M20" s="122"/>
      <c r="N20" s="208">
        <f t="shared" si="1"/>
        <v>27536</v>
      </c>
      <c r="O20" s="122"/>
      <c r="P20" s="122"/>
      <c r="Q20" s="122"/>
      <c r="R20" s="122"/>
      <c r="S20" s="155"/>
      <c r="T20" s="156"/>
    </row>
    <row r="21" spans="1:20" x14ac:dyDescent="0.25">
      <c r="A21" s="87">
        <v>18</v>
      </c>
      <c r="B21" s="159">
        <v>41255</v>
      </c>
      <c r="C21" s="160" t="s">
        <v>525</v>
      </c>
      <c r="D21" s="10" t="s">
        <v>391</v>
      </c>
      <c r="E21" s="148"/>
      <c r="F21" s="149"/>
      <c r="G21" s="207">
        <f t="shared" si="0"/>
        <v>61579.78</v>
      </c>
      <c r="H21" s="158"/>
      <c r="I21" s="158"/>
      <c r="J21" s="148"/>
      <c r="K21" s="149"/>
      <c r="L21" s="122"/>
      <c r="M21" s="122">
        <v>12636</v>
      </c>
      <c r="N21" s="208">
        <f t="shared" si="1"/>
        <v>14900</v>
      </c>
      <c r="O21" s="122"/>
      <c r="P21" s="122"/>
      <c r="Q21" s="122"/>
      <c r="R21" s="122">
        <v>12636</v>
      </c>
      <c r="S21" s="155"/>
      <c r="T21" s="156"/>
    </row>
    <row r="22" spans="1:20" x14ac:dyDescent="0.25">
      <c r="A22" s="87">
        <v>19</v>
      </c>
      <c r="B22" s="159">
        <v>41255</v>
      </c>
      <c r="C22" s="160" t="s">
        <v>528</v>
      </c>
      <c r="D22" s="10" t="s">
        <v>392</v>
      </c>
      <c r="E22" s="148"/>
      <c r="F22" s="149"/>
      <c r="G22" s="207">
        <f t="shared" si="0"/>
        <v>61579.78</v>
      </c>
      <c r="H22" s="158"/>
      <c r="I22" s="158"/>
      <c r="J22" s="148"/>
      <c r="K22" s="149"/>
      <c r="L22" s="122"/>
      <c r="M22" s="122">
        <v>354</v>
      </c>
      <c r="N22" s="208">
        <f t="shared" si="1"/>
        <v>14546</v>
      </c>
      <c r="O22" s="122"/>
      <c r="P22" s="122"/>
      <c r="Q22" s="122"/>
      <c r="R22" s="122">
        <v>354</v>
      </c>
      <c r="S22" s="155"/>
      <c r="T22" s="156"/>
    </row>
    <row r="23" spans="1:20" x14ac:dyDescent="0.25">
      <c r="A23" s="87">
        <v>20</v>
      </c>
      <c r="B23" s="159">
        <v>41256</v>
      </c>
      <c r="C23" s="160" t="s">
        <v>530</v>
      </c>
      <c r="D23" s="10" t="s">
        <v>167</v>
      </c>
      <c r="E23" s="148"/>
      <c r="F23" s="149"/>
      <c r="G23" s="207">
        <f t="shared" si="0"/>
        <v>61579.78</v>
      </c>
      <c r="H23" s="158"/>
      <c r="I23" s="158"/>
      <c r="J23" s="148"/>
      <c r="K23" s="149"/>
      <c r="L23" s="122"/>
      <c r="M23" s="122">
        <v>2500</v>
      </c>
      <c r="N23" s="208">
        <f t="shared" si="1"/>
        <v>12046</v>
      </c>
      <c r="O23" s="122">
        <v>2500</v>
      </c>
      <c r="P23" s="122"/>
      <c r="Q23" s="122"/>
      <c r="R23" s="122"/>
      <c r="S23" s="155"/>
      <c r="T23" s="156"/>
    </row>
    <row r="24" spans="1:20" x14ac:dyDescent="0.25">
      <c r="A24" s="87">
        <v>21</v>
      </c>
      <c r="B24" s="159">
        <v>41257</v>
      </c>
      <c r="C24" s="160" t="s">
        <v>532</v>
      </c>
      <c r="D24" s="10" t="s">
        <v>392</v>
      </c>
      <c r="E24" s="148"/>
      <c r="F24" s="149"/>
      <c r="G24" s="207">
        <f t="shared" si="0"/>
        <v>61579.78</v>
      </c>
      <c r="H24" s="158"/>
      <c r="I24" s="158"/>
      <c r="J24" s="148"/>
      <c r="K24" s="149"/>
      <c r="L24" s="122"/>
      <c r="M24" s="122">
        <v>177</v>
      </c>
      <c r="N24" s="208">
        <f t="shared" si="1"/>
        <v>11869</v>
      </c>
      <c r="O24" s="122"/>
      <c r="P24" s="122"/>
      <c r="Q24" s="122"/>
      <c r="R24" s="122">
        <v>177</v>
      </c>
      <c r="S24" s="155"/>
      <c r="T24" s="156"/>
    </row>
    <row r="25" spans="1:20" x14ac:dyDescent="0.25">
      <c r="A25" s="87">
        <v>22</v>
      </c>
      <c r="B25" s="159">
        <v>41257</v>
      </c>
      <c r="C25" s="160" t="s">
        <v>533</v>
      </c>
      <c r="D25" s="10" t="s">
        <v>580</v>
      </c>
      <c r="E25" s="148"/>
      <c r="F25" s="149"/>
      <c r="G25" s="207">
        <f t="shared" si="0"/>
        <v>61579.78</v>
      </c>
      <c r="H25" s="158"/>
      <c r="I25" s="158"/>
      <c r="J25" s="148"/>
      <c r="K25" s="149"/>
      <c r="L25" s="122"/>
      <c r="M25" s="122">
        <v>600</v>
      </c>
      <c r="N25" s="208">
        <f t="shared" si="1"/>
        <v>11269</v>
      </c>
      <c r="O25" s="122"/>
      <c r="P25" s="122"/>
      <c r="Q25" s="122"/>
      <c r="R25" s="122">
        <v>600</v>
      </c>
      <c r="S25" s="155"/>
      <c r="T25" s="156"/>
    </row>
    <row r="26" spans="1:20" x14ac:dyDescent="0.25">
      <c r="A26" s="87">
        <v>23</v>
      </c>
      <c r="B26" s="159">
        <v>41263</v>
      </c>
      <c r="C26" s="160"/>
      <c r="D26" s="10" t="s">
        <v>581</v>
      </c>
      <c r="E26" s="148"/>
      <c r="F26" s="149"/>
      <c r="G26" s="207">
        <f t="shared" si="0"/>
        <v>61579.78</v>
      </c>
      <c r="H26" s="158"/>
      <c r="I26" s="158"/>
      <c r="J26" s="148"/>
      <c r="K26" s="149"/>
      <c r="L26" s="122">
        <v>700</v>
      </c>
      <c r="M26" s="122"/>
      <c r="N26" s="208">
        <f t="shared" si="1"/>
        <v>11969</v>
      </c>
      <c r="O26" s="122"/>
      <c r="P26" s="122"/>
      <c r="Q26" s="122"/>
      <c r="R26" s="122"/>
      <c r="S26" s="155"/>
      <c r="T26" s="156">
        <v>700</v>
      </c>
    </row>
    <row r="27" spans="1:20" x14ac:dyDescent="0.25">
      <c r="A27" s="87">
        <v>24</v>
      </c>
      <c r="B27" s="159">
        <v>41274</v>
      </c>
      <c r="C27" s="160"/>
      <c r="D27" s="87" t="s">
        <v>562</v>
      </c>
      <c r="E27" s="148"/>
      <c r="F27" s="149">
        <v>26000</v>
      </c>
      <c r="G27" s="207">
        <f t="shared" si="0"/>
        <v>35579.78</v>
      </c>
      <c r="H27" s="158"/>
      <c r="I27" s="158"/>
      <c r="J27" s="148"/>
      <c r="K27" s="149"/>
      <c r="L27" s="122"/>
      <c r="M27" s="122"/>
      <c r="N27" s="208">
        <f t="shared" si="1"/>
        <v>11969</v>
      </c>
      <c r="O27" s="122"/>
      <c r="P27" s="122"/>
      <c r="Q27" s="122"/>
      <c r="R27" s="122"/>
      <c r="S27" s="155"/>
      <c r="T27" s="156"/>
    </row>
    <row r="28" spans="1:20" x14ac:dyDescent="0.25">
      <c r="A28" s="87">
        <v>25</v>
      </c>
      <c r="B28" s="159">
        <v>41274</v>
      </c>
      <c r="C28" s="160"/>
      <c r="D28" s="87" t="s">
        <v>537</v>
      </c>
      <c r="E28" s="148">
        <v>73.39</v>
      </c>
      <c r="F28" s="149">
        <v>490.5</v>
      </c>
      <c r="G28" s="207">
        <f t="shared" si="0"/>
        <v>35162.67</v>
      </c>
      <c r="H28" s="158"/>
      <c r="I28" s="158"/>
      <c r="J28" s="148">
        <v>73.39</v>
      </c>
      <c r="K28" s="149">
        <v>490.5</v>
      </c>
      <c r="L28" s="122"/>
      <c r="M28" s="122"/>
      <c r="N28" s="208">
        <f t="shared" si="1"/>
        <v>11969</v>
      </c>
      <c r="O28" s="122"/>
      <c r="P28" s="122"/>
      <c r="Q28" s="122"/>
      <c r="R28" s="122"/>
      <c r="S28" s="155"/>
      <c r="T28" s="156"/>
    </row>
    <row r="29" spans="1:20" x14ac:dyDescent="0.25">
      <c r="A29" s="87">
        <v>26</v>
      </c>
      <c r="B29" s="159">
        <v>41282</v>
      </c>
      <c r="C29" s="160"/>
      <c r="D29" s="10" t="s">
        <v>582</v>
      </c>
      <c r="E29" s="148"/>
      <c r="F29" s="149"/>
      <c r="G29" s="207">
        <f t="shared" si="0"/>
        <v>35162.67</v>
      </c>
      <c r="H29" s="158"/>
      <c r="I29" s="158"/>
      <c r="J29" s="148"/>
      <c r="K29" s="149"/>
      <c r="L29" s="122">
        <v>700</v>
      </c>
      <c r="M29" s="122"/>
      <c r="N29" s="208">
        <f t="shared" si="1"/>
        <v>12669</v>
      </c>
      <c r="O29" s="122"/>
      <c r="P29" s="122"/>
      <c r="Q29" s="122"/>
      <c r="R29" s="122"/>
      <c r="S29" s="155"/>
      <c r="T29" s="156">
        <v>700</v>
      </c>
    </row>
    <row r="30" spans="1:20" x14ac:dyDescent="0.25">
      <c r="A30" s="87">
        <v>27</v>
      </c>
      <c r="B30" s="159">
        <v>41284</v>
      </c>
      <c r="C30" s="160"/>
      <c r="D30" s="10" t="s">
        <v>583</v>
      </c>
      <c r="E30" s="148"/>
      <c r="F30" s="149"/>
      <c r="G30" s="207">
        <f t="shared" si="0"/>
        <v>35162.67</v>
      </c>
      <c r="H30" s="158"/>
      <c r="I30" s="158"/>
      <c r="J30" s="148"/>
      <c r="K30" s="149"/>
      <c r="L30" s="122">
        <v>700</v>
      </c>
      <c r="M30" s="122"/>
      <c r="N30" s="208">
        <f t="shared" si="1"/>
        <v>13369</v>
      </c>
      <c r="O30" s="122"/>
      <c r="P30" s="122"/>
      <c r="Q30" s="122"/>
      <c r="R30" s="122"/>
      <c r="S30" s="155"/>
      <c r="T30" s="156">
        <v>700</v>
      </c>
    </row>
    <row r="31" spans="1:20" x14ac:dyDescent="0.25">
      <c r="A31" s="87">
        <v>28</v>
      </c>
      <c r="B31" s="159">
        <v>41285</v>
      </c>
      <c r="C31" s="160" t="s">
        <v>534</v>
      </c>
      <c r="D31" s="10" t="s">
        <v>167</v>
      </c>
      <c r="E31" s="148"/>
      <c r="F31" s="149"/>
      <c r="G31" s="207">
        <f t="shared" si="0"/>
        <v>35162.67</v>
      </c>
      <c r="H31" s="158"/>
      <c r="I31" s="158"/>
      <c r="J31" s="148"/>
      <c r="K31" s="149"/>
      <c r="L31" s="122"/>
      <c r="M31" s="122">
        <v>3200</v>
      </c>
      <c r="N31" s="208">
        <f t="shared" si="1"/>
        <v>10169</v>
      </c>
      <c r="O31" s="122">
        <v>3200</v>
      </c>
      <c r="P31" s="122"/>
      <c r="Q31" s="122"/>
      <c r="R31" s="122"/>
      <c r="S31" s="155"/>
      <c r="T31" s="156"/>
    </row>
    <row r="32" spans="1:20" x14ac:dyDescent="0.25">
      <c r="A32" s="87">
        <v>29</v>
      </c>
      <c r="B32" s="159">
        <v>41297</v>
      </c>
      <c r="C32" s="160" t="s">
        <v>536</v>
      </c>
      <c r="D32" s="10" t="s">
        <v>167</v>
      </c>
      <c r="E32" s="148"/>
      <c r="F32" s="149"/>
      <c r="G32" s="207">
        <f t="shared" si="0"/>
        <v>35162.67</v>
      </c>
      <c r="H32" s="158"/>
      <c r="I32" s="158"/>
      <c r="J32" s="148"/>
      <c r="K32" s="149"/>
      <c r="L32" s="122"/>
      <c r="M32" s="122">
        <v>2500</v>
      </c>
      <c r="N32" s="208">
        <f t="shared" si="1"/>
        <v>7669</v>
      </c>
      <c r="O32" s="122">
        <v>2500</v>
      </c>
      <c r="P32" s="122"/>
      <c r="Q32" s="122"/>
      <c r="R32" s="122"/>
      <c r="S32" s="155"/>
      <c r="T32" s="156"/>
    </row>
    <row r="33" spans="1:20" x14ac:dyDescent="0.25">
      <c r="A33" s="87">
        <v>30</v>
      </c>
      <c r="B33" s="159">
        <v>41305</v>
      </c>
      <c r="C33" s="160"/>
      <c r="D33" s="10" t="s">
        <v>407</v>
      </c>
      <c r="E33" s="148">
        <v>1400</v>
      </c>
      <c r="F33" s="149"/>
      <c r="G33" s="207">
        <f t="shared" si="0"/>
        <v>36562.67</v>
      </c>
      <c r="H33" s="158">
        <v>1400</v>
      </c>
      <c r="I33" s="158"/>
      <c r="J33" s="148"/>
      <c r="K33" s="149"/>
      <c r="L33" s="122"/>
      <c r="M33" s="122"/>
      <c r="N33" s="208">
        <f t="shared" si="1"/>
        <v>7669</v>
      </c>
      <c r="O33" s="122"/>
      <c r="P33" s="122"/>
      <c r="Q33" s="122"/>
      <c r="R33" s="122"/>
      <c r="S33" s="155"/>
      <c r="T33" s="156"/>
    </row>
    <row r="34" spans="1:20" x14ac:dyDescent="0.25">
      <c r="A34" s="87">
        <v>31</v>
      </c>
      <c r="B34" s="159">
        <v>41305</v>
      </c>
      <c r="C34" s="160"/>
      <c r="D34" s="10" t="s">
        <v>112</v>
      </c>
      <c r="E34" s="148"/>
      <c r="F34" s="149">
        <v>24.5</v>
      </c>
      <c r="G34" s="207">
        <f t="shared" si="0"/>
        <v>36538.17</v>
      </c>
      <c r="H34" s="158"/>
      <c r="I34" s="158"/>
      <c r="J34" s="148"/>
      <c r="K34" s="149">
        <v>24.5</v>
      </c>
      <c r="L34" s="122"/>
      <c r="M34" s="122"/>
      <c r="N34" s="208">
        <f t="shared" si="1"/>
        <v>7669</v>
      </c>
      <c r="O34" s="122"/>
      <c r="P34" s="122"/>
      <c r="Q34" s="122"/>
      <c r="R34" s="122"/>
      <c r="S34" s="155"/>
      <c r="T34" s="156"/>
    </row>
    <row r="35" spans="1:20" x14ac:dyDescent="0.25">
      <c r="A35" s="87">
        <v>32</v>
      </c>
      <c r="B35" s="159">
        <v>41310</v>
      </c>
      <c r="C35" s="160" t="s">
        <v>538</v>
      </c>
      <c r="D35" s="10" t="s">
        <v>167</v>
      </c>
      <c r="E35" s="148"/>
      <c r="F35" s="149"/>
      <c r="G35" s="207">
        <f t="shared" si="0"/>
        <v>36538.17</v>
      </c>
      <c r="H35" s="158"/>
      <c r="I35" s="158"/>
      <c r="J35" s="148"/>
      <c r="K35" s="149"/>
      <c r="L35" s="122"/>
      <c r="M35" s="122">
        <v>2600</v>
      </c>
      <c r="N35" s="208">
        <f t="shared" si="1"/>
        <v>5069</v>
      </c>
      <c r="O35" s="122">
        <v>2600</v>
      </c>
      <c r="P35" s="122"/>
      <c r="Q35" s="122"/>
      <c r="R35" s="122"/>
      <c r="S35" s="155"/>
      <c r="T35" s="156"/>
    </row>
    <row r="36" spans="1:20" x14ac:dyDescent="0.25">
      <c r="A36" s="87">
        <v>33</v>
      </c>
      <c r="B36" s="159">
        <v>41333</v>
      </c>
      <c r="C36" s="160"/>
      <c r="D36" s="10" t="s">
        <v>407</v>
      </c>
      <c r="E36" s="148">
        <v>350</v>
      </c>
      <c r="F36" s="149"/>
      <c r="G36" s="207">
        <f t="shared" si="0"/>
        <v>36888.17</v>
      </c>
      <c r="H36" s="158">
        <v>350</v>
      </c>
      <c r="I36" s="158"/>
      <c r="J36" s="148"/>
      <c r="K36" s="149"/>
      <c r="L36" s="122"/>
      <c r="M36" s="122"/>
      <c r="N36" s="208">
        <f t="shared" si="1"/>
        <v>5069</v>
      </c>
      <c r="O36" s="122"/>
      <c r="P36" s="122"/>
      <c r="Q36" s="122"/>
      <c r="R36" s="122"/>
      <c r="S36" s="155"/>
      <c r="T36" s="156"/>
    </row>
    <row r="37" spans="1:20" x14ac:dyDescent="0.25">
      <c r="A37" s="87">
        <v>34</v>
      </c>
      <c r="B37" s="159">
        <v>41333</v>
      </c>
      <c r="C37" s="160"/>
      <c r="D37" s="10" t="s">
        <v>535</v>
      </c>
      <c r="E37" s="148"/>
      <c r="F37" s="149">
        <v>24.5</v>
      </c>
      <c r="G37" s="207">
        <f t="shared" si="0"/>
        <v>36863.67</v>
      </c>
      <c r="H37" s="158"/>
      <c r="I37" s="158"/>
      <c r="J37" s="148"/>
      <c r="K37" s="149">
        <v>24.5</v>
      </c>
      <c r="L37" s="122"/>
      <c r="M37" s="122"/>
      <c r="N37" s="208">
        <f t="shared" si="1"/>
        <v>5069</v>
      </c>
      <c r="O37" s="122"/>
      <c r="P37" s="122"/>
      <c r="Q37" s="122"/>
      <c r="R37" s="122"/>
      <c r="S37" s="155"/>
      <c r="T37" s="156"/>
    </row>
    <row r="38" spans="1:20" x14ac:dyDescent="0.25">
      <c r="A38" s="87">
        <v>35</v>
      </c>
      <c r="B38" s="159">
        <v>41339</v>
      </c>
      <c r="C38" s="160" t="s">
        <v>539</v>
      </c>
      <c r="D38" s="10" t="s">
        <v>167</v>
      </c>
      <c r="E38" s="148"/>
      <c r="F38" s="149"/>
      <c r="G38" s="207">
        <f t="shared" si="0"/>
        <v>36863.67</v>
      </c>
      <c r="H38" s="158"/>
      <c r="I38" s="158"/>
      <c r="J38" s="148"/>
      <c r="K38" s="149"/>
      <c r="L38" s="122"/>
      <c r="M38" s="122">
        <v>2500</v>
      </c>
      <c r="N38" s="208">
        <f t="shared" si="1"/>
        <v>2569</v>
      </c>
      <c r="O38" s="122">
        <v>2500</v>
      </c>
      <c r="P38" s="122"/>
      <c r="Q38" s="122"/>
      <c r="R38" s="122"/>
      <c r="S38" s="155"/>
      <c r="T38" s="156"/>
    </row>
    <row r="39" spans="1:20" x14ac:dyDescent="0.25">
      <c r="A39" s="87">
        <v>36</v>
      </c>
      <c r="B39" s="159">
        <v>41346</v>
      </c>
      <c r="C39" s="160"/>
      <c r="D39" s="10" t="s">
        <v>562</v>
      </c>
      <c r="E39" s="148"/>
      <c r="F39" s="149"/>
      <c r="G39" s="207">
        <f t="shared" si="0"/>
        <v>36863.67</v>
      </c>
      <c r="H39" s="158"/>
      <c r="I39" s="158">
        <v>20000</v>
      </c>
      <c r="J39" s="148"/>
      <c r="K39" s="149"/>
      <c r="L39" s="122">
        <v>20000</v>
      </c>
      <c r="M39" s="122"/>
      <c r="N39" s="208">
        <f t="shared" si="1"/>
        <v>22569</v>
      </c>
      <c r="O39" s="122"/>
      <c r="P39" s="122"/>
      <c r="Q39" s="122"/>
      <c r="R39" s="122"/>
      <c r="S39" s="155"/>
      <c r="T39" s="156"/>
    </row>
    <row r="40" spans="1:20" x14ac:dyDescent="0.25">
      <c r="A40" s="87">
        <v>37</v>
      </c>
      <c r="B40" s="159">
        <v>41347</v>
      </c>
      <c r="C40" s="160" t="s">
        <v>540</v>
      </c>
      <c r="D40" s="10" t="s">
        <v>385</v>
      </c>
      <c r="E40" s="148"/>
      <c r="F40" s="149"/>
      <c r="G40" s="207">
        <f t="shared" si="0"/>
        <v>36863.67</v>
      </c>
      <c r="H40" s="158"/>
      <c r="I40" s="158"/>
      <c r="J40" s="148"/>
      <c r="K40" s="149"/>
      <c r="L40" s="122"/>
      <c r="M40" s="122">
        <v>3160</v>
      </c>
      <c r="N40" s="208">
        <f t="shared" si="1"/>
        <v>19409</v>
      </c>
      <c r="O40" s="122">
        <v>3160</v>
      </c>
      <c r="P40" s="122"/>
      <c r="Q40" s="122"/>
      <c r="R40" s="122"/>
      <c r="S40" s="155"/>
      <c r="T40" s="156"/>
    </row>
    <row r="41" spans="1:20" x14ac:dyDescent="0.25">
      <c r="A41" s="87">
        <v>38</v>
      </c>
      <c r="B41" s="159">
        <v>41364</v>
      </c>
      <c r="C41" s="160"/>
      <c r="D41" s="10" t="s">
        <v>562</v>
      </c>
      <c r="E41" s="148"/>
      <c r="F41" s="149">
        <v>20000</v>
      </c>
      <c r="G41" s="207">
        <f t="shared" si="0"/>
        <v>16863.669999999998</v>
      </c>
      <c r="H41" s="158"/>
      <c r="I41" s="158"/>
      <c r="J41" s="148"/>
      <c r="K41" s="149"/>
      <c r="L41" s="122"/>
      <c r="M41" s="122"/>
      <c r="N41" s="208">
        <f t="shared" si="1"/>
        <v>19409</v>
      </c>
      <c r="O41" s="122"/>
      <c r="P41" s="122"/>
      <c r="Q41" s="122"/>
      <c r="R41" s="122"/>
      <c r="S41" s="155"/>
      <c r="T41" s="156"/>
    </row>
    <row r="42" spans="1:20" x14ac:dyDescent="0.25">
      <c r="A42" s="87">
        <v>39</v>
      </c>
      <c r="B42" s="159">
        <v>41364</v>
      </c>
      <c r="C42" s="160"/>
      <c r="D42" s="10" t="s">
        <v>537</v>
      </c>
      <c r="E42" s="148">
        <v>40.42</v>
      </c>
      <c r="F42" s="149">
        <v>326.5</v>
      </c>
      <c r="G42" s="207">
        <f t="shared" si="0"/>
        <v>16577.589999999997</v>
      </c>
      <c r="H42" s="158"/>
      <c r="I42" s="158"/>
      <c r="J42" s="148">
        <v>40.42</v>
      </c>
      <c r="K42" s="149">
        <v>326.5</v>
      </c>
      <c r="L42" s="122"/>
      <c r="M42" s="122"/>
      <c r="N42" s="208">
        <f t="shared" si="1"/>
        <v>19409</v>
      </c>
      <c r="O42" s="122"/>
      <c r="P42" s="122"/>
      <c r="Q42" s="122"/>
      <c r="R42" s="122"/>
      <c r="S42" s="155"/>
      <c r="T42" s="156"/>
    </row>
    <row r="43" spans="1:20" x14ac:dyDescent="0.25">
      <c r="A43" s="87">
        <v>40</v>
      </c>
      <c r="B43" s="159">
        <v>41367</v>
      </c>
      <c r="C43" s="160" t="s">
        <v>542</v>
      </c>
      <c r="D43" s="10" t="s">
        <v>167</v>
      </c>
      <c r="E43" s="148"/>
      <c r="F43" s="149"/>
      <c r="G43" s="207">
        <f t="shared" si="0"/>
        <v>16577.589999999997</v>
      </c>
      <c r="H43" s="158"/>
      <c r="I43" s="158"/>
      <c r="J43" s="148"/>
      <c r="K43" s="149"/>
      <c r="L43" s="122"/>
      <c r="M43" s="122">
        <v>2700</v>
      </c>
      <c r="N43" s="208">
        <f t="shared" si="1"/>
        <v>16709</v>
      </c>
      <c r="O43" s="122">
        <v>2700</v>
      </c>
      <c r="P43" s="122"/>
      <c r="Q43" s="122"/>
      <c r="R43" s="122"/>
      <c r="S43" s="155"/>
      <c r="T43" s="156"/>
    </row>
    <row r="44" spans="1:20" x14ac:dyDescent="0.25">
      <c r="A44" s="87">
        <v>41</v>
      </c>
      <c r="B44" s="159">
        <v>41381</v>
      </c>
      <c r="C44" s="160" t="s">
        <v>544</v>
      </c>
      <c r="D44" s="10" t="s">
        <v>167</v>
      </c>
      <c r="E44" s="148"/>
      <c r="F44" s="149"/>
      <c r="G44" s="207">
        <f t="shared" si="0"/>
        <v>16577.589999999997</v>
      </c>
      <c r="H44" s="158"/>
      <c r="I44" s="158"/>
      <c r="J44" s="148"/>
      <c r="K44" s="149"/>
      <c r="L44" s="122"/>
      <c r="M44" s="122">
        <v>2500</v>
      </c>
      <c r="N44" s="208">
        <f t="shared" si="1"/>
        <v>14209</v>
      </c>
      <c r="O44" s="122">
        <v>2500</v>
      </c>
      <c r="P44" s="122"/>
      <c r="Q44" s="122"/>
      <c r="R44" s="122"/>
      <c r="S44" s="155"/>
      <c r="T44" s="156"/>
    </row>
    <row r="45" spans="1:20" x14ac:dyDescent="0.25">
      <c r="A45" s="87">
        <v>42</v>
      </c>
      <c r="B45" s="159">
        <v>41408</v>
      </c>
      <c r="C45" s="160" t="s">
        <v>546</v>
      </c>
      <c r="D45" s="10" t="s">
        <v>167</v>
      </c>
      <c r="E45" s="148"/>
      <c r="F45" s="149"/>
      <c r="G45" s="207">
        <f t="shared" si="0"/>
        <v>16577.589999999997</v>
      </c>
      <c r="H45" s="158"/>
      <c r="I45" s="158"/>
      <c r="J45" s="148"/>
      <c r="K45" s="149"/>
      <c r="L45" s="122"/>
      <c r="M45" s="122">
        <v>2500</v>
      </c>
      <c r="N45" s="208">
        <f t="shared" si="1"/>
        <v>11709</v>
      </c>
      <c r="O45" s="122">
        <v>2500</v>
      </c>
      <c r="P45" s="122"/>
      <c r="Q45" s="122"/>
      <c r="R45" s="122"/>
      <c r="S45" s="155"/>
      <c r="T45" s="156"/>
    </row>
    <row r="46" spans="1:20" x14ac:dyDescent="0.25">
      <c r="A46" s="87">
        <v>43</v>
      </c>
      <c r="B46" s="159">
        <v>41410</v>
      </c>
      <c r="C46" s="160" t="s">
        <v>548</v>
      </c>
      <c r="D46" s="10" t="s">
        <v>543</v>
      </c>
      <c r="E46" s="148"/>
      <c r="F46" s="149"/>
      <c r="G46" s="207">
        <f t="shared" si="0"/>
        <v>16577.589999999997</v>
      </c>
      <c r="H46" s="158"/>
      <c r="I46" s="158"/>
      <c r="J46" s="148"/>
      <c r="K46" s="149"/>
      <c r="L46" s="122"/>
      <c r="M46" s="122">
        <v>3920</v>
      </c>
      <c r="N46" s="208">
        <f t="shared" si="1"/>
        <v>7789</v>
      </c>
      <c r="O46" s="122"/>
      <c r="P46" s="122">
        <v>3920</v>
      </c>
      <c r="Q46" s="122"/>
      <c r="R46" s="122"/>
      <c r="S46" s="155"/>
      <c r="T46" s="156"/>
    </row>
    <row r="47" spans="1:20" x14ac:dyDescent="0.25">
      <c r="A47" s="87">
        <v>44</v>
      </c>
      <c r="B47" s="159">
        <v>41421</v>
      </c>
      <c r="C47" s="160"/>
      <c r="D47" s="10" t="s">
        <v>562</v>
      </c>
      <c r="E47" s="148"/>
      <c r="F47" s="149"/>
      <c r="G47" s="207">
        <f t="shared" si="0"/>
        <v>16577.589999999997</v>
      </c>
      <c r="H47" s="158"/>
      <c r="I47" s="158">
        <v>15700</v>
      </c>
      <c r="J47" s="148"/>
      <c r="K47" s="149"/>
      <c r="L47" s="122">
        <v>15700</v>
      </c>
      <c r="M47" s="122"/>
      <c r="N47" s="208">
        <f t="shared" si="1"/>
        <v>23489</v>
      </c>
      <c r="O47" s="122"/>
      <c r="P47" s="122"/>
      <c r="Q47" s="122"/>
      <c r="R47" s="122"/>
      <c r="S47" s="155"/>
      <c r="T47" s="156"/>
    </row>
    <row r="48" spans="1:20" x14ac:dyDescent="0.25">
      <c r="A48" s="87">
        <v>45</v>
      </c>
      <c r="B48" s="159">
        <v>41423</v>
      </c>
      <c r="C48" s="160" t="s">
        <v>570</v>
      </c>
      <c r="D48" s="10" t="s">
        <v>584</v>
      </c>
      <c r="E48" s="148"/>
      <c r="F48" s="149"/>
      <c r="G48" s="207">
        <f t="shared" si="0"/>
        <v>16577.589999999997</v>
      </c>
      <c r="H48" s="158"/>
      <c r="I48" s="158"/>
      <c r="J48" s="148"/>
      <c r="K48" s="149"/>
      <c r="L48" s="122"/>
      <c r="M48" s="122">
        <v>6370</v>
      </c>
      <c r="N48" s="208">
        <f t="shared" si="1"/>
        <v>17119</v>
      </c>
      <c r="O48" s="122"/>
      <c r="P48" s="122"/>
      <c r="Q48" s="122">
        <v>6370</v>
      </c>
      <c r="R48" s="122"/>
      <c r="S48" s="155"/>
      <c r="T48" s="156"/>
    </row>
    <row r="49" spans="1:20" x14ac:dyDescent="0.25">
      <c r="A49" s="87">
        <v>46</v>
      </c>
      <c r="B49" s="88">
        <v>41423</v>
      </c>
      <c r="C49" s="157" t="s">
        <v>571</v>
      </c>
      <c r="D49" s="87" t="s">
        <v>573</v>
      </c>
      <c r="E49" s="148"/>
      <c r="F49" s="149"/>
      <c r="G49" s="207">
        <f t="shared" si="0"/>
        <v>16577.589999999997</v>
      </c>
      <c r="H49" s="158"/>
      <c r="I49" s="158"/>
      <c r="J49" s="148"/>
      <c r="K49" s="149"/>
      <c r="L49" s="122"/>
      <c r="M49" s="122">
        <v>8349</v>
      </c>
      <c r="N49" s="208">
        <f t="shared" si="1"/>
        <v>8770</v>
      </c>
      <c r="O49" s="122"/>
      <c r="P49" s="122"/>
      <c r="Q49" s="122">
        <v>8349</v>
      </c>
      <c r="R49" s="122"/>
      <c r="S49" s="155"/>
      <c r="T49" s="156"/>
    </row>
    <row r="50" spans="1:20" x14ac:dyDescent="0.25">
      <c r="A50" s="87">
        <v>47</v>
      </c>
      <c r="B50" s="88">
        <v>41424</v>
      </c>
      <c r="C50" s="157" t="s">
        <v>572</v>
      </c>
      <c r="D50" s="87" t="s">
        <v>541</v>
      </c>
      <c r="E50" s="148"/>
      <c r="F50" s="149"/>
      <c r="G50" s="207">
        <f t="shared" si="0"/>
        <v>16577.589999999997</v>
      </c>
      <c r="H50" s="158"/>
      <c r="I50" s="158"/>
      <c r="J50" s="148"/>
      <c r="K50" s="149"/>
      <c r="L50" s="122"/>
      <c r="M50" s="122">
        <v>2800</v>
      </c>
      <c r="N50" s="208">
        <f t="shared" si="1"/>
        <v>5970</v>
      </c>
      <c r="O50" s="122"/>
      <c r="P50" s="122"/>
      <c r="Q50" s="122"/>
      <c r="R50" s="122"/>
      <c r="S50" s="155">
        <v>2800</v>
      </c>
      <c r="T50" s="156"/>
    </row>
    <row r="51" spans="1:20" x14ac:dyDescent="0.25">
      <c r="A51" s="87">
        <v>48</v>
      </c>
      <c r="B51" s="88">
        <v>41424</v>
      </c>
      <c r="C51" s="157"/>
      <c r="D51" s="10" t="s">
        <v>562</v>
      </c>
      <c r="E51" s="148"/>
      <c r="F51" s="149">
        <v>15700</v>
      </c>
      <c r="G51" s="207">
        <f t="shared" si="0"/>
        <v>877.58999999999651</v>
      </c>
      <c r="H51" s="158"/>
      <c r="I51" s="158"/>
      <c r="J51" s="148"/>
      <c r="K51" s="149"/>
      <c r="L51" s="122"/>
      <c r="M51" s="122"/>
      <c r="N51" s="208">
        <f t="shared" si="1"/>
        <v>5970</v>
      </c>
      <c r="O51" s="122"/>
      <c r="P51" s="122"/>
      <c r="Q51" s="122"/>
      <c r="R51" s="122"/>
      <c r="S51" s="155"/>
      <c r="T51" s="156"/>
    </row>
    <row r="52" spans="1:20" x14ac:dyDescent="0.25">
      <c r="A52" s="87">
        <v>49</v>
      </c>
      <c r="B52" s="88">
        <v>41424</v>
      </c>
      <c r="C52" s="157"/>
      <c r="D52" s="10" t="s">
        <v>585</v>
      </c>
      <c r="E52" s="148"/>
      <c r="F52" s="149">
        <v>24.5</v>
      </c>
      <c r="G52" s="207">
        <f t="shared" si="0"/>
        <v>853.08999999999651</v>
      </c>
      <c r="H52" s="158"/>
      <c r="I52" s="158"/>
      <c r="J52" s="148"/>
      <c r="K52" s="149">
        <v>24.5</v>
      </c>
      <c r="L52" s="122"/>
      <c r="M52" s="122"/>
      <c r="N52" s="208">
        <f t="shared" si="1"/>
        <v>5970</v>
      </c>
      <c r="O52" s="122"/>
      <c r="P52" s="122"/>
      <c r="Q52" s="122"/>
      <c r="R52" s="122"/>
      <c r="S52" s="155"/>
      <c r="T52" s="156"/>
    </row>
    <row r="53" spans="1:20" x14ac:dyDescent="0.25">
      <c r="A53" s="87">
        <v>50</v>
      </c>
      <c r="B53" s="88">
        <v>41428</v>
      </c>
      <c r="C53" s="157" t="s">
        <v>574</v>
      </c>
      <c r="D53" s="87" t="s">
        <v>575</v>
      </c>
      <c r="E53" s="148"/>
      <c r="F53" s="149"/>
      <c r="G53" s="207">
        <f t="shared" si="0"/>
        <v>853.08999999999651</v>
      </c>
      <c r="H53" s="158"/>
      <c r="I53" s="158"/>
      <c r="J53" s="148"/>
      <c r="K53" s="149"/>
      <c r="L53" s="122"/>
      <c r="M53" s="122">
        <v>5000</v>
      </c>
      <c r="N53" s="208">
        <f t="shared" si="1"/>
        <v>970</v>
      </c>
      <c r="O53" s="122"/>
      <c r="P53" s="122"/>
      <c r="Q53" s="122"/>
      <c r="R53" s="122"/>
      <c r="S53" s="155">
        <v>5000</v>
      </c>
      <c r="T53" s="156"/>
    </row>
    <row r="54" spans="1:20" x14ac:dyDescent="0.25">
      <c r="A54" s="87">
        <v>51</v>
      </c>
      <c r="B54" s="88">
        <v>41455</v>
      </c>
      <c r="C54" s="157"/>
      <c r="D54" s="87" t="s">
        <v>537</v>
      </c>
      <c r="E54" s="148">
        <v>13.31</v>
      </c>
      <c r="F54" s="149"/>
      <c r="G54" s="207">
        <f t="shared" si="0"/>
        <v>866.39999999999645</v>
      </c>
      <c r="H54" s="158"/>
      <c r="I54" s="158"/>
      <c r="J54" s="148">
        <v>13.31</v>
      </c>
      <c r="K54" s="149"/>
      <c r="L54" s="122"/>
      <c r="M54" s="122"/>
      <c r="N54" s="208">
        <f t="shared" si="1"/>
        <v>970</v>
      </c>
      <c r="O54" s="122"/>
      <c r="P54" s="122"/>
      <c r="Q54" s="122"/>
      <c r="R54" s="122"/>
      <c r="S54" s="155"/>
      <c r="T54" s="156"/>
    </row>
    <row r="55" spans="1:20" x14ac:dyDescent="0.25">
      <c r="A55" s="87">
        <v>52</v>
      </c>
      <c r="B55" s="88">
        <v>41455</v>
      </c>
      <c r="C55" s="157"/>
      <c r="D55" s="87" t="s">
        <v>112</v>
      </c>
      <c r="E55" s="148"/>
      <c r="F55" s="149">
        <v>314.5</v>
      </c>
      <c r="G55" s="207">
        <f t="shared" si="0"/>
        <v>551.89999999999645</v>
      </c>
      <c r="H55" s="158"/>
      <c r="I55" s="158"/>
      <c r="J55" s="148"/>
      <c r="K55" s="149">
        <v>314.5</v>
      </c>
      <c r="L55" s="122"/>
      <c r="M55" s="122"/>
      <c r="N55" s="208">
        <f t="shared" si="1"/>
        <v>970</v>
      </c>
      <c r="O55" s="122"/>
      <c r="P55" s="122"/>
      <c r="Q55" s="122"/>
      <c r="R55" s="122"/>
      <c r="S55" s="155"/>
      <c r="T55" s="156"/>
    </row>
    <row r="56" spans="1:20" x14ac:dyDescent="0.25">
      <c r="A56" s="87">
        <v>53</v>
      </c>
      <c r="B56" s="88"/>
      <c r="C56" s="157"/>
      <c r="D56" s="87"/>
      <c r="E56" s="148"/>
      <c r="F56" s="149"/>
      <c r="G56" s="207">
        <f t="shared" si="0"/>
        <v>551.89999999999645</v>
      </c>
      <c r="H56" s="158"/>
      <c r="I56" s="158"/>
      <c r="J56" s="148"/>
      <c r="K56" s="149"/>
      <c r="L56" s="122"/>
      <c r="M56" s="122"/>
      <c r="N56" s="208">
        <f t="shared" si="1"/>
        <v>970</v>
      </c>
      <c r="O56" s="122"/>
      <c r="P56" s="122"/>
      <c r="Q56" s="122"/>
      <c r="R56" s="122"/>
      <c r="S56" s="155"/>
      <c r="T56" s="156"/>
    </row>
    <row r="57" spans="1:20" x14ac:dyDescent="0.25">
      <c r="A57" s="161">
        <v>54</v>
      </c>
      <c r="B57" s="162"/>
      <c r="C57" s="163"/>
      <c r="D57" s="161"/>
      <c r="E57" s="164"/>
      <c r="F57" s="165"/>
      <c r="G57" s="209">
        <f t="shared" si="0"/>
        <v>551.89999999999645</v>
      </c>
      <c r="H57" s="167"/>
      <c r="I57" s="167"/>
      <c r="J57" s="164"/>
      <c r="K57" s="165"/>
      <c r="L57" s="168"/>
      <c r="M57" s="168"/>
      <c r="N57" s="210">
        <f t="shared" si="1"/>
        <v>970</v>
      </c>
      <c r="O57" s="168"/>
      <c r="P57" s="168"/>
      <c r="Q57" s="168"/>
      <c r="R57" s="168"/>
      <c r="S57" s="170"/>
      <c r="T57" s="171"/>
    </row>
    <row r="58" spans="1:20" s="182" customFormat="1" x14ac:dyDescent="0.25">
      <c r="A58" s="172">
        <v>55</v>
      </c>
      <c r="B58" s="173"/>
      <c r="C58" s="174"/>
      <c r="D58" s="172" t="s">
        <v>191</v>
      </c>
      <c r="E58" s="175">
        <f>SUM(E4:E57)</f>
        <v>73987.609999999986</v>
      </c>
      <c r="F58" s="176">
        <f>SUM(F4:F57)</f>
        <v>73652</v>
      </c>
      <c r="G58" s="211">
        <f>SUM(G57)</f>
        <v>551.89999999999645</v>
      </c>
      <c r="H58" s="178">
        <f t="shared" ref="H58:M58" si="2">SUM(H4:H57)</f>
        <v>73850</v>
      </c>
      <c r="I58" s="178">
        <f t="shared" si="2"/>
        <v>71700</v>
      </c>
      <c r="J58" s="175">
        <f t="shared" si="2"/>
        <v>137.60999999999999</v>
      </c>
      <c r="K58" s="176">
        <f t="shared" si="2"/>
        <v>1952</v>
      </c>
      <c r="L58" s="179">
        <f t="shared" si="2"/>
        <v>75200</v>
      </c>
      <c r="M58" s="179">
        <f t="shared" si="2"/>
        <v>78736</v>
      </c>
      <c r="N58" s="212">
        <v>970</v>
      </c>
      <c r="O58" s="179">
        <f t="shared" ref="O58:T58" si="3">SUM(O4:O57)</f>
        <v>38060</v>
      </c>
      <c r="P58" s="179">
        <f t="shared" si="3"/>
        <v>3920</v>
      </c>
      <c r="Q58" s="179">
        <f t="shared" si="3"/>
        <v>14719</v>
      </c>
      <c r="R58" s="179">
        <f t="shared" si="3"/>
        <v>14237</v>
      </c>
      <c r="S58" s="179">
        <f t="shared" si="3"/>
        <v>7800</v>
      </c>
      <c r="T58" s="181">
        <f t="shared" si="3"/>
        <v>3500</v>
      </c>
    </row>
    <row r="59" spans="1:20" x14ac:dyDescent="0.25">
      <c r="G59" s="206" t="s">
        <v>192</v>
      </c>
      <c r="P59" s="75" t="s">
        <v>2</v>
      </c>
    </row>
    <row r="60" spans="1:20" ht="134.25" customHeight="1" x14ac:dyDescent="0.25">
      <c r="B60"/>
      <c r="C60" s="194"/>
    </row>
    <row r="61" spans="1:20" x14ac:dyDescent="0.25">
      <c r="B61"/>
      <c r="C61" s="194"/>
      <c r="E61" s="213"/>
    </row>
    <row r="62" spans="1:20" x14ac:dyDescent="0.25">
      <c r="B62" s="29" t="s">
        <v>147</v>
      </c>
      <c r="C62" s="183"/>
      <c r="D62" s="1" t="s">
        <v>148</v>
      </c>
      <c r="E62" s="214">
        <f>SUM(H58+T58)</f>
        <v>77350</v>
      </c>
      <c r="F62" s="2"/>
      <c r="G62" s="184"/>
      <c r="H62" s="2"/>
      <c r="I62" s="2"/>
      <c r="J62" s="2"/>
    </row>
    <row r="63" spans="1:20" x14ac:dyDescent="0.25">
      <c r="B63" s="27"/>
      <c r="C63" s="183"/>
      <c r="D63" s="1" t="s">
        <v>85</v>
      </c>
      <c r="E63" s="214">
        <f>SUM(E54+E42+E28+E7)</f>
        <v>137.61000000000001</v>
      </c>
      <c r="F63" s="2"/>
      <c r="G63" s="184"/>
      <c r="H63" s="2"/>
      <c r="I63" s="2"/>
      <c r="J63" s="2"/>
    </row>
    <row r="64" spans="1:20" x14ac:dyDescent="0.25">
      <c r="B64" s="27"/>
      <c r="C64" s="183"/>
      <c r="D64" s="1" t="s">
        <v>151</v>
      </c>
      <c r="E64" s="214">
        <f>SUM(G4)</f>
        <v>216.2899999999936</v>
      </c>
      <c r="F64" s="2"/>
      <c r="G64" s="184"/>
      <c r="H64" s="2"/>
      <c r="I64" s="2"/>
      <c r="J64" s="2"/>
    </row>
    <row r="65" spans="2:10" x14ac:dyDescent="0.25">
      <c r="B65" s="27"/>
      <c r="C65" s="183"/>
      <c r="D65" s="1" t="s">
        <v>316</v>
      </c>
      <c r="E65" s="214">
        <f>SUM(N4)</f>
        <v>4506</v>
      </c>
      <c r="F65" s="2"/>
      <c r="G65" s="184"/>
      <c r="H65" s="2"/>
      <c r="I65" s="2"/>
      <c r="J65" s="2"/>
    </row>
    <row r="66" spans="2:10" x14ac:dyDescent="0.25">
      <c r="B66" s="27" t="s">
        <v>152</v>
      </c>
      <c r="C66" s="183"/>
      <c r="D66" s="1"/>
      <c r="E66" s="215">
        <f>SUM(E62:E65)</f>
        <v>82209.899999999994</v>
      </c>
      <c r="F66" s="2"/>
      <c r="G66" s="184"/>
      <c r="H66" s="2"/>
      <c r="I66" s="2"/>
      <c r="J66" s="2"/>
    </row>
    <row r="67" spans="2:10" x14ac:dyDescent="0.25">
      <c r="B67" s="27"/>
      <c r="C67" s="183"/>
      <c r="D67" s="1"/>
      <c r="E67" s="214"/>
      <c r="F67" s="2"/>
      <c r="G67" s="184"/>
      <c r="H67" s="2"/>
      <c r="I67" s="2"/>
      <c r="J67" s="2"/>
    </row>
    <row r="68" spans="2:10" x14ac:dyDescent="0.25">
      <c r="B68" s="29" t="s">
        <v>153</v>
      </c>
      <c r="C68" s="183"/>
      <c r="D68" s="1" t="s">
        <v>15</v>
      </c>
      <c r="E68" s="214">
        <f>SUM(O58)</f>
        <v>38060</v>
      </c>
      <c r="F68" s="2"/>
      <c r="G68" s="184"/>
      <c r="H68" s="2"/>
      <c r="I68" s="2"/>
      <c r="J68" s="2"/>
    </row>
    <row r="69" spans="2:10" x14ac:dyDescent="0.25">
      <c r="B69" s="27"/>
      <c r="C69" s="183"/>
      <c r="D69" s="1" t="s">
        <v>154</v>
      </c>
      <c r="E69" s="214">
        <f>SUM(R58)</f>
        <v>14237</v>
      </c>
      <c r="F69" s="2"/>
      <c r="G69" s="184"/>
      <c r="H69" s="2"/>
      <c r="I69" s="2"/>
      <c r="J69" s="2"/>
    </row>
    <row r="70" spans="2:10" x14ac:dyDescent="0.25">
      <c r="B70" s="27"/>
      <c r="C70" s="183"/>
      <c r="D70" s="1" t="s">
        <v>155</v>
      </c>
      <c r="E70" s="214">
        <f>SUM(P58)</f>
        <v>3920</v>
      </c>
      <c r="F70" s="2"/>
      <c r="G70" s="184"/>
      <c r="H70" s="2"/>
      <c r="I70" s="2"/>
      <c r="J70" s="2"/>
    </row>
    <row r="71" spans="2:10" x14ac:dyDescent="0.25">
      <c r="B71" s="27"/>
      <c r="C71" s="183"/>
      <c r="D71" s="1" t="s">
        <v>16</v>
      </c>
      <c r="E71" s="214">
        <f>SUM(Q58)</f>
        <v>14719</v>
      </c>
      <c r="F71" s="2"/>
      <c r="G71" s="184"/>
      <c r="H71" s="2"/>
      <c r="I71" s="2"/>
      <c r="J71" s="2"/>
    </row>
    <row r="72" spans="2:10" x14ac:dyDescent="0.25">
      <c r="B72" s="27"/>
      <c r="C72" s="183"/>
      <c r="D72" s="1" t="s">
        <v>86</v>
      </c>
      <c r="E72" s="214">
        <f>SUM(F55+F52+F42+F37+F34+F28+F7+24.5)</f>
        <v>1952</v>
      </c>
      <c r="F72" s="2"/>
      <c r="G72" s="184"/>
      <c r="H72" s="2"/>
      <c r="I72" s="2"/>
      <c r="J72" s="2"/>
    </row>
    <row r="73" spans="2:10" x14ac:dyDescent="0.25">
      <c r="B73" s="27"/>
      <c r="C73" s="183"/>
      <c r="D73" s="1" t="s">
        <v>157</v>
      </c>
      <c r="E73" s="214">
        <f>SUM(S58)</f>
        <v>7800</v>
      </c>
      <c r="F73" s="2"/>
      <c r="G73" s="184"/>
      <c r="H73" s="2"/>
      <c r="I73" s="2"/>
      <c r="J73" s="2"/>
    </row>
    <row r="74" spans="2:10" x14ac:dyDescent="0.25">
      <c r="B74" s="27"/>
      <c r="C74" s="183"/>
      <c r="D74" s="1"/>
      <c r="E74" s="215">
        <f>SUM(E68:E73)</f>
        <v>80688</v>
      </c>
      <c r="F74" s="2"/>
      <c r="G74" s="184"/>
      <c r="H74" s="2"/>
      <c r="I74" s="2"/>
      <c r="J74" s="2"/>
    </row>
    <row r="75" spans="2:10" x14ac:dyDescent="0.25">
      <c r="B75" s="27"/>
      <c r="C75" s="183"/>
      <c r="D75" s="1"/>
      <c r="E75" s="214"/>
      <c r="F75" s="2"/>
      <c r="G75" s="184"/>
      <c r="H75" s="2"/>
      <c r="I75" s="2"/>
      <c r="J75" s="2"/>
    </row>
    <row r="76" spans="2:10" x14ac:dyDescent="0.25">
      <c r="B76" s="185" t="s">
        <v>10</v>
      </c>
      <c r="C76" s="186"/>
      <c r="D76" s="187"/>
      <c r="E76" s="216">
        <f>SUM(E66-E74)</f>
        <v>1521.8999999999942</v>
      </c>
      <c r="F76" s="2"/>
      <c r="G76" s="2" t="s">
        <v>318</v>
      </c>
      <c r="H76" s="2"/>
      <c r="I76" s="2"/>
      <c r="J76" s="2">
        <f>SUM(G58)</f>
        <v>551.89999999999645</v>
      </c>
    </row>
    <row r="77" spans="2:10" x14ac:dyDescent="0.25">
      <c r="B77" s="27"/>
      <c r="C77" s="183"/>
      <c r="D77" s="1"/>
      <c r="E77" s="214"/>
      <c r="F77" s="2"/>
      <c r="G77" s="2"/>
      <c r="H77" s="189" t="s">
        <v>319</v>
      </c>
      <c r="I77" s="189"/>
      <c r="J77" s="189">
        <f>SUM(N56)</f>
        <v>970</v>
      </c>
    </row>
    <row r="78" spans="2:10" x14ac:dyDescent="0.25">
      <c r="B78" s="1"/>
      <c r="C78" s="190"/>
      <c r="D78" s="1"/>
      <c r="E78" s="214"/>
      <c r="F78" s="2"/>
      <c r="G78" s="2"/>
      <c r="H78" s="2"/>
      <c r="I78" s="2"/>
      <c r="J78" s="2">
        <f>SUM(J76:J77)</f>
        <v>1521.8999999999965</v>
      </c>
    </row>
  </sheetData>
  <sheetProtection selectLockedCells="1" selectUnlockedCells="1"/>
  <mergeCells count="7">
    <mergeCell ref="A1:T1"/>
    <mergeCell ref="A2:A3"/>
    <mergeCell ref="B2:B3"/>
    <mergeCell ref="C2:C3"/>
    <mergeCell ref="D2:D3"/>
    <mergeCell ref="E2:K2"/>
    <mergeCell ref="L2:T2"/>
  </mergeCells>
  <phoneticPr fontId="0" type="noConversion"/>
  <pageMargins left="0.59027777777777779" right="0" top="0" bottom="0" header="0.51180555555555551" footer="0.51180555555555551"/>
  <pageSetup paperSize="9" firstPageNumber="0" fitToHeight="2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8"/>
  <sheetViews>
    <sheetView zoomScale="55" zoomScaleNormal="5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M49" sqref="M49"/>
    </sheetView>
  </sheetViews>
  <sheetFormatPr defaultColWidth="9" defaultRowHeight="14.25" x14ac:dyDescent="0.2"/>
  <cols>
    <col min="1" max="1" width="3.5" customWidth="1"/>
    <col min="2" max="2" width="9.125" style="74" customWidth="1"/>
    <col min="3" max="3" width="10.125" customWidth="1"/>
    <col min="4" max="4" width="10.125" style="194" customWidth="1"/>
    <col min="5" max="5" width="26.875" style="213" customWidth="1"/>
    <col min="6" max="6" width="17.125" style="213" customWidth="1"/>
    <col min="7" max="11" width="13.125" style="213" customWidth="1"/>
    <col min="12" max="12" width="12.125" style="213" customWidth="1"/>
    <col min="13" max="14" width="13.125" style="213" customWidth="1"/>
    <col min="15" max="19" width="12.625" style="213" customWidth="1"/>
    <col min="20" max="20" width="12.625" style="214" customWidth="1"/>
    <col min="21" max="21" width="14.625" customWidth="1"/>
  </cols>
  <sheetData>
    <row r="1" spans="2:21" ht="45" customHeight="1" x14ac:dyDescent="0.2">
      <c r="B1" s="300" t="s">
        <v>586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2:21" ht="15.75" customHeight="1" x14ac:dyDescent="0.25">
      <c r="B2" s="294" t="s">
        <v>5</v>
      </c>
      <c r="C2" s="295" t="s">
        <v>6</v>
      </c>
      <c r="D2" s="296" t="s">
        <v>511</v>
      </c>
      <c r="E2" s="297" t="s">
        <v>7</v>
      </c>
      <c r="F2" s="301" t="s">
        <v>1</v>
      </c>
      <c r="G2" s="301"/>
      <c r="H2" s="301"/>
      <c r="I2" s="301"/>
      <c r="J2" s="301"/>
      <c r="K2" s="301"/>
      <c r="L2" s="301"/>
      <c r="M2" s="302" t="s">
        <v>3</v>
      </c>
      <c r="N2" s="302"/>
      <c r="O2" s="302"/>
      <c r="P2" s="302"/>
      <c r="Q2" s="302"/>
      <c r="R2" s="302"/>
      <c r="S2" s="302"/>
      <c r="T2" s="302"/>
      <c r="U2" s="302"/>
    </row>
    <row r="3" spans="2:21" ht="29.25" x14ac:dyDescent="0.25">
      <c r="B3" s="294"/>
      <c r="C3" s="295"/>
      <c r="D3" s="296"/>
      <c r="E3" s="297"/>
      <c r="F3" s="134" t="s">
        <v>8</v>
      </c>
      <c r="G3" s="135" t="s">
        <v>9</v>
      </c>
      <c r="H3" s="136" t="s">
        <v>10</v>
      </c>
      <c r="I3" s="137" t="s">
        <v>320</v>
      </c>
      <c r="J3" s="138" t="s">
        <v>348</v>
      </c>
      <c r="K3" s="135" t="s">
        <v>159</v>
      </c>
      <c r="L3" s="134" t="s">
        <v>11</v>
      </c>
      <c r="M3" s="139" t="s">
        <v>13</v>
      </c>
      <c r="N3" s="140" t="s">
        <v>14</v>
      </c>
      <c r="O3" s="141" t="s">
        <v>10</v>
      </c>
      <c r="P3" s="139" t="s">
        <v>15</v>
      </c>
      <c r="Q3" s="142" t="s">
        <v>474</v>
      </c>
      <c r="R3" s="143" t="s">
        <v>16</v>
      </c>
      <c r="S3" s="144" t="s">
        <v>551</v>
      </c>
      <c r="T3" s="145" t="s">
        <v>552</v>
      </c>
      <c r="U3" s="146" t="s">
        <v>475</v>
      </c>
    </row>
    <row r="4" spans="2:21" x14ac:dyDescent="0.2">
      <c r="B4" s="217">
        <v>1</v>
      </c>
      <c r="C4" s="88"/>
      <c r="D4" s="147"/>
      <c r="E4" s="117" t="s">
        <v>439</v>
      </c>
      <c r="F4" s="218"/>
      <c r="G4" s="219"/>
      <c r="H4" s="220">
        <f>SUM('peněžní deník 2012-13'!G58)</f>
        <v>551.89999999999645</v>
      </c>
      <c r="I4" s="221"/>
      <c r="J4" s="221"/>
      <c r="K4" s="222"/>
      <c r="L4" s="223"/>
      <c r="M4" s="224"/>
      <c r="N4" s="224"/>
      <c r="O4" s="225">
        <f>SUM('peněžní deník 2012-13'!N58)</f>
        <v>970</v>
      </c>
      <c r="P4" s="224"/>
      <c r="Q4" s="224"/>
      <c r="R4" s="224"/>
      <c r="S4" s="224"/>
      <c r="T4" s="226"/>
      <c r="U4" s="225"/>
    </row>
    <row r="5" spans="2:21" x14ac:dyDescent="0.2">
      <c r="B5" s="217">
        <v>2</v>
      </c>
      <c r="C5" s="88">
        <v>41536</v>
      </c>
      <c r="D5" s="157" t="s">
        <v>515</v>
      </c>
      <c r="E5" s="87" t="s">
        <v>167</v>
      </c>
      <c r="F5" s="218"/>
      <c r="G5" s="219"/>
      <c r="H5" s="220">
        <f t="shared" ref="H5:H57" si="0">SUM(H4+F5-G5)</f>
        <v>551.89999999999645</v>
      </c>
      <c r="I5" s="227"/>
      <c r="J5" s="227"/>
      <c r="K5" s="218"/>
      <c r="L5" s="219"/>
      <c r="M5" s="224"/>
      <c r="N5" s="224">
        <v>3000</v>
      </c>
      <c r="O5" s="225">
        <f t="shared" ref="O5:O57" si="1">SUM(O4+M5-N5)</f>
        <v>-2030</v>
      </c>
      <c r="P5" s="224">
        <v>3000</v>
      </c>
      <c r="Q5" s="224"/>
      <c r="R5" s="224"/>
      <c r="S5" s="224"/>
      <c r="T5" s="226"/>
      <c r="U5" s="225"/>
    </row>
    <row r="6" spans="2:21" x14ac:dyDescent="0.2">
      <c r="B6" s="217">
        <v>3</v>
      </c>
      <c r="C6" s="88">
        <v>41547</v>
      </c>
      <c r="D6" s="157"/>
      <c r="E6" s="87" t="s">
        <v>395</v>
      </c>
      <c r="F6" s="218">
        <v>65800</v>
      </c>
      <c r="G6" s="219"/>
      <c r="H6" s="220">
        <f t="shared" si="0"/>
        <v>66351.899999999994</v>
      </c>
      <c r="I6" s="227">
        <v>65800</v>
      </c>
      <c r="J6" s="227"/>
      <c r="K6" s="218"/>
      <c r="L6" s="219"/>
      <c r="M6" s="224"/>
      <c r="N6" s="224"/>
      <c r="O6" s="225">
        <f t="shared" si="1"/>
        <v>-2030</v>
      </c>
      <c r="P6" s="224"/>
      <c r="Q6" s="224"/>
      <c r="R6" s="224"/>
      <c r="S6" s="224"/>
      <c r="T6" s="226"/>
      <c r="U6" s="225"/>
    </row>
    <row r="7" spans="2:21" x14ac:dyDescent="0.2">
      <c r="B7" s="217">
        <v>4</v>
      </c>
      <c r="C7" s="88">
        <v>41547</v>
      </c>
      <c r="D7" s="157"/>
      <c r="E7" s="87" t="s">
        <v>537</v>
      </c>
      <c r="F7" s="218">
        <v>14.1</v>
      </c>
      <c r="G7" s="219">
        <v>804.5</v>
      </c>
      <c r="H7" s="220">
        <f t="shared" si="0"/>
        <v>65561.5</v>
      </c>
      <c r="I7" s="227"/>
      <c r="J7" s="227"/>
      <c r="K7" s="218">
        <v>14.1</v>
      </c>
      <c r="L7" s="219">
        <v>804.5</v>
      </c>
      <c r="M7" s="224"/>
      <c r="N7" s="224"/>
      <c r="O7" s="225">
        <f t="shared" si="1"/>
        <v>-2030</v>
      </c>
      <c r="P7" s="224"/>
      <c r="Q7" s="224"/>
      <c r="R7" s="224"/>
      <c r="S7" s="224"/>
      <c r="T7" s="226"/>
      <c r="U7" s="225"/>
    </row>
    <row r="8" spans="2:21" x14ac:dyDescent="0.2">
      <c r="B8" s="217">
        <v>5</v>
      </c>
      <c r="C8" s="88">
        <v>41550</v>
      </c>
      <c r="D8" s="157"/>
      <c r="E8" s="87" t="s">
        <v>562</v>
      </c>
      <c r="F8" s="218"/>
      <c r="G8" s="219"/>
      <c r="H8" s="220">
        <f t="shared" si="0"/>
        <v>65561.5</v>
      </c>
      <c r="I8" s="227"/>
      <c r="J8" s="227">
        <v>15000</v>
      </c>
      <c r="K8" s="218"/>
      <c r="L8" s="219"/>
      <c r="M8" s="224">
        <v>15000</v>
      </c>
      <c r="N8" s="224"/>
      <c r="O8" s="225">
        <f t="shared" si="1"/>
        <v>12970</v>
      </c>
      <c r="P8" s="224"/>
      <c r="Q8" s="224"/>
      <c r="R8" s="224"/>
      <c r="S8" s="224"/>
      <c r="T8" s="226"/>
      <c r="U8" s="225"/>
    </row>
    <row r="9" spans="2:21" x14ac:dyDescent="0.2">
      <c r="B9" s="217">
        <v>6</v>
      </c>
      <c r="C9" s="88">
        <v>41550</v>
      </c>
      <c r="D9" s="157" t="s">
        <v>518</v>
      </c>
      <c r="E9" s="87" t="s">
        <v>167</v>
      </c>
      <c r="F9" s="218"/>
      <c r="G9" s="219"/>
      <c r="H9" s="220">
        <f t="shared" si="0"/>
        <v>65561.5</v>
      </c>
      <c r="I9" s="227"/>
      <c r="J9" s="227"/>
      <c r="K9" s="218"/>
      <c r="L9" s="219"/>
      <c r="M9" s="224"/>
      <c r="N9" s="224">
        <v>2400</v>
      </c>
      <c r="O9" s="225">
        <f t="shared" si="1"/>
        <v>10570</v>
      </c>
      <c r="P9" s="224">
        <v>2400</v>
      </c>
      <c r="Q9" s="224"/>
      <c r="R9" s="224"/>
      <c r="S9" s="224"/>
      <c r="T9" s="226"/>
      <c r="U9" s="225"/>
    </row>
    <row r="10" spans="2:21" x14ac:dyDescent="0.2">
      <c r="B10" s="217">
        <v>7</v>
      </c>
      <c r="C10" s="88">
        <v>41563</v>
      </c>
      <c r="D10" s="157" t="s">
        <v>520</v>
      </c>
      <c r="E10" s="87" t="s">
        <v>167</v>
      </c>
      <c r="F10" s="218"/>
      <c r="G10" s="219"/>
      <c r="H10" s="220">
        <f t="shared" si="0"/>
        <v>65561.5</v>
      </c>
      <c r="I10" s="227"/>
      <c r="J10" s="227"/>
      <c r="K10" s="218"/>
      <c r="L10" s="219"/>
      <c r="M10" s="224"/>
      <c r="N10" s="224">
        <v>2500</v>
      </c>
      <c r="O10" s="225">
        <f t="shared" si="1"/>
        <v>8070</v>
      </c>
      <c r="P10" s="224">
        <v>2500</v>
      </c>
      <c r="Q10" s="224"/>
      <c r="R10" s="224"/>
      <c r="S10" s="224"/>
      <c r="T10" s="226"/>
      <c r="U10" s="225"/>
    </row>
    <row r="11" spans="2:21" x14ac:dyDescent="0.2">
      <c r="B11" s="217">
        <v>8</v>
      </c>
      <c r="C11" s="88">
        <v>41578</v>
      </c>
      <c r="D11" s="157"/>
      <c r="E11" s="87" t="s">
        <v>320</v>
      </c>
      <c r="F11" s="218">
        <v>7700</v>
      </c>
      <c r="G11" s="219"/>
      <c r="H11" s="220">
        <f t="shared" si="0"/>
        <v>73261.5</v>
      </c>
      <c r="I11" s="227">
        <v>7700</v>
      </c>
      <c r="J11" s="227"/>
      <c r="K11" s="218"/>
      <c r="L11" s="219"/>
      <c r="M11" s="224"/>
      <c r="N11" s="224"/>
      <c r="O11" s="225">
        <f t="shared" si="1"/>
        <v>8070</v>
      </c>
      <c r="P11" s="224"/>
      <c r="Q11" s="224"/>
      <c r="R11" s="224"/>
      <c r="S11" s="224"/>
      <c r="T11" s="226"/>
      <c r="U11" s="225"/>
    </row>
    <row r="12" spans="2:21" x14ac:dyDescent="0.2">
      <c r="B12" s="217">
        <v>9</v>
      </c>
      <c r="C12" s="88">
        <v>41578</v>
      </c>
      <c r="D12" s="157"/>
      <c r="E12" s="102" t="s">
        <v>554</v>
      </c>
      <c r="F12" s="218"/>
      <c r="G12" s="219">
        <v>15024.5</v>
      </c>
      <c r="H12" s="220">
        <f t="shared" si="0"/>
        <v>58237</v>
      </c>
      <c r="I12" s="227"/>
      <c r="J12" s="227"/>
      <c r="K12" s="218"/>
      <c r="L12" s="219">
        <v>24.5</v>
      </c>
      <c r="M12" s="224"/>
      <c r="N12" s="224"/>
      <c r="O12" s="225">
        <f t="shared" si="1"/>
        <v>8070</v>
      </c>
      <c r="P12" s="224"/>
      <c r="Q12" s="224"/>
      <c r="R12" s="224"/>
      <c r="S12" s="224"/>
      <c r="T12" s="226"/>
      <c r="U12" s="225"/>
    </row>
    <row r="13" spans="2:21" x14ac:dyDescent="0.2">
      <c r="B13" s="217">
        <v>10</v>
      </c>
      <c r="C13" s="88">
        <v>41584</v>
      </c>
      <c r="D13" s="157" t="s">
        <v>521</v>
      </c>
      <c r="E13" s="87" t="s">
        <v>167</v>
      </c>
      <c r="F13" s="218"/>
      <c r="G13" s="219"/>
      <c r="H13" s="220">
        <f t="shared" si="0"/>
        <v>58237</v>
      </c>
      <c r="I13" s="227"/>
      <c r="J13" s="227"/>
      <c r="K13" s="218"/>
      <c r="L13" s="219"/>
      <c r="M13" s="224"/>
      <c r="N13" s="224">
        <v>2700</v>
      </c>
      <c r="O13" s="225">
        <f t="shared" si="1"/>
        <v>5370</v>
      </c>
      <c r="P13" s="224">
        <v>2700</v>
      </c>
      <c r="Q13" s="224"/>
      <c r="R13" s="224"/>
      <c r="S13" s="224"/>
      <c r="T13" s="226"/>
      <c r="U13" s="225"/>
    </row>
    <row r="14" spans="2:21" x14ac:dyDescent="0.2">
      <c r="B14" s="217">
        <v>11</v>
      </c>
      <c r="C14" s="88">
        <v>41599</v>
      </c>
      <c r="D14" s="157" t="s">
        <v>523</v>
      </c>
      <c r="E14" s="87" t="s">
        <v>167</v>
      </c>
      <c r="F14" s="218"/>
      <c r="G14" s="219"/>
      <c r="H14" s="220">
        <f t="shared" si="0"/>
        <v>58237</v>
      </c>
      <c r="I14" s="227"/>
      <c r="J14" s="227"/>
      <c r="K14" s="218"/>
      <c r="L14" s="219"/>
      <c r="M14" s="224"/>
      <c r="N14" s="224">
        <v>3000</v>
      </c>
      <c r="O14" s="225">
        <f t="shared" si="1"/>
        <v>2370</v>
      </c>
      <c r="P14" s="224">
        <v>3000</v>
      </c>
      <c r="Q14" s="224"/>
      <c r="R14" s="224"/>
      <c r="S14" s="224"/>
      <c r="T14" s="226"/>
      <c r="U14" s="225"/>
    </row>
    <row r="15" spans="2:21" x14ac:dyDescent="0.2">
      <c r="B15" s="217">
        <v>14</v>
      </c>
      <c r="C15" s="88">
        <v>41611</v>
      </c>
      <c r="D15" s="157" t="s">
        <v>524</v>
      </c>
      <c r="E15" s="87" t="s">
        <v>565</v>
      </c>
      <c r="F15" s="218"/>
      <c r="G15" s="219"/>
      <c r="H15" s="220">
        <f t="shared" si="0"/>
        <v>58237</v>
      </c>
      <c r="I15" s="227"/>
      <c r="J15" s="227"/>
      <c r="K15" s="218"/>
      <c r="L15" s="219"/>
      <c r="M15" s="224"/>
      <c r="N15" s="224">
        <v>440</v>
      </c>
      <c r="O15" s="225">
        <f t="shared" si="1"/>
        <v>1930</v>
      </c>
      <c r="P15" s="224"/>
      <c r="Q15" s="224"/>
      <c r="R15" s="224"/>
      <c r="S15" s="224">
        <v>440</v>
      </c>
      <c r="T15" s="226"/>
      <c r="U15" s="225"/>
    </row>
    <row r="16" spans="2:21" x14ac:dyDescent="0.2">
      <c r="B16" s="217">
        <v>15</v>
      </c>
      <c r="C16" s="159">
        <v>41614</v>
      </c>
      <c r="D16" s="160" t="s">
        <v>525</v>
      </c>
      <c r="E16" s="10" t="s">
        <v>167</v>
      </c>
      <c r="F16" s="218"/>
      <c r="G16" s="219"/>
      <c r="H16" s="220">
        <f t="shared" si="0"/>
        <v>58237</v>
      </c>
      <c r="I16" s="227"/>
      <c r="J16" s="227"/>
      <c r="K16" s="218"/>
      <c r="L16" s="219"/>
      <c r="M16" s="224"/>
      <c r="N16" s="224">
        <v>1300</v>
      </c>
      <c r="O16" s="225">
        <f t="shared" si="1"/>
        <v>630</v>
      </c>
      <c r="P16" s="224">
        <v>1300</v>
      </c>
      <c r="Q16" s="224"/>
      <c r="R16" s="224"/>
      <c r="S16" s="224"/>
      <c r="T16" s="226"/>
      <c r="U16" s="225"/>
    </row>
    <row r="17" spans="2:21" x14ac:dyDescent="0.2">
      <c r="B17" s="217">
        <v>16</v>
      </c>
      <c r="C17" s="159">
        <v>41619</v>
      </c>
      <c r="D17" s="160"/>
      <c r="E17" s="10" t="s">
        <v>562</v>
      </c>
      <c r="F17" s="218"/>
      <c r="G17" s="219"/>
      <c r="H17" s="220">
        <f t="shared" si="0"/>
        <v>58237</v>
      </c>
      <c r="I17" s="227"/>
      <c r="J17" s="227">
        <v>20000</v>
      </c>
      <c r="K17" s="218"/>
      <c r="L17" s="219"/>
      <c r="M17" s="224">
        <v>20000</v>
      </c>
      <c r="N17" s="224"/>
      <c r="O17" s="225">
        <f t="shared" si="1"/>
        <v>20630</v>
      </c>
      <c r="P17" s="224"/>
      <c r="Q17" s="224"/>
      <c r="R17" s="224"/>
      <c r="S17" s="224"/>
      <c r="T17" s="226"/>
      <c r="U17" s="225"/>
    </row>
    <row r="18" spans="2:21" x14ac:dyDescent="0.2">
      <c r="B18" s="217">
        <v>17</v>
      </c>
      <c r="C18" s="159">
        <v>41617</v>
      </c>
      <c r="D18" s="160" t="s">
        <v>528</v>
      </c>
      <c r="E18" s="10" t="s">
        <v>391</v>
      </c>
      <c r="F18" s="218"/>
      <c r="G18" s="219"/>
      <c r="H18" s="220">
        <f t="shared" si="0"/>
        <v>58237</v>
      </c>
      <c r="I18" s="227"/>
      <c r="J18" s="227"/>
      <c r="K18" s="218"/>
      <c r="L18" s="219"/>
      <c r="M18" s="224"/>
      <c r="N18" s="224">
        <v>12208</v>
      </c>
      <c r="O18" s="225">
        <f t="shared" si="1"/>
        <v>8422</v>
      </c>
      <c r="P18" s="224"/>
      <c r="Q18" s="224"/>
      <c r="R18" s="224"/>
      <c r="S18" s="224">
        <v>12208</v>
      </c>
      <c r="T18" s="226"/>
      <c r="U18" s="225"/>
    </row>
    <row r="19" spans="2:21" x14ac:dyDescent="0.2">
      <c r="B19" s="217">
        <v>18</v>
      </c>
      <c r="C19" s="159">
        <v>41621</v>
      </c>
      <c r="D19" s="160" t="s">
        <v>530</v>
      </c>
      <c r="E19" s="10" t="s">
        <v>412</v>
      </c>
      <c r="F19" s="218"/>
      <c r="G19" s="219"/>
      <c r="H19" s="220">
        <f t="shared" si="0"/>
        <v>58237</v>
      </c>
      <c r="I19" s="227"/>
      <c r="J19" s="227"/>
      <c r="K19" s="218"/>
      <c r="L19" s="219"/>
      <c r="M19" s="224"/>
      <c r="N19" s="224">
        <v>1456</v>
      </c>
      <c r="O19" s="225">
        <f t="shared" si="1"/>
        <v>6966</v>
      </c>
      <c r="P19" s="224"/>
      <c r="Q19" s="224"/>
      <c r="R19" s="224"/>
      <c r="S19" s="224">
        <v>1456</v>
      </c>
      <c r="T19" s="226"/>
      <c r="U19" s="225"/>
    </row>
    <row r="20" spans="2:21" x14ac:dyDescent="0.2">
      <c r="B20" s="228">
        <v>19</v>
      </c>
      <c r="C20" s="159">
        <v>41621</v>
      </c>
      <c r="D20" s="160"/>
      <c r="E20" s="10" t="s">
        <v>587</v>
      </c>
      <c r="F20" s="218"/>
      <c r="G20" s="219"/>
      <c r="H20" s="220">
        <f t="shared" si="0"/>
        <v>58237</v>
      </c>
      <c r="I20" s="227"/>
      <c r="J20" s="227"/>
      <c r="K20" s="218"/>
      <c r="L20" s="219"/>
      <c r="M20" s="224">
        <v>700</v>
      </c>
      <c r="N20" s="224"/>
      <c r="O20" s="225">
        <f t="shared" si="1"/>
        <v>7666</v>
      </c>
      <c r="P20" s="224"/>
      <c r="Q20" s="224"/>
      <c r="R20" s="224"/>
      <c r="S20" s="224"/>
      <c r="T20" s="226"/>
      <c r="U20" s="225">
        <v>700</v>
      </c>
    </row>
    <row r="21" spans="2:21" x14ac:dyDescent="0.2">
      <c r="B21" s="228">
        <v>20</v>
      </c>
      <c r="C21" s="159">
        <v>41621</v>
      </c>
      <c r="D21" s="160"/>
      <c r="E21" s="10" t="s">
        <v>588</v>
      </c>
      <c r="F21" s="218"/>
      <c r="G21" s="219"/>
      <c r="H21" s="220">
        <f t="shared" si="0"/>
        <v>58237</v>
      </c>
      <c r="I21" s="227"/>
      <c r="J21" s="227"/>
      <c r="K21" s="218"/>
      <c r="L21" s="219"/>
      <c r="M21" s="224">
        <v>700</v>
      </c>
      <c r="N21" s="224"/>
      <c r="O21" s="225">
        <f t="shared" si="1"/>
        <v>8366</v>
      </c>
      <c r="P21" s="224"/>
      <c r="Q21" s="224"/>
      <c r="R21" s="224"/>
      <c r="S21" s="224"/>
      <c r="T21" s="226"/>
      <c r="U21" s="225">
        <v>700</v>
      </c>
    </row>
    <row r="22" spans="2:21" x14ac:dyDescent="0.2">
      <c r="B22" s="228">
        <v>22</v>
      </c>
      <c r="C22" s="159">
        <v>41624</v>
      </c>
      <c r="D22" s="160"/>
      <c r="E22" s="10" t="s">
        <v>589</v>
      </c>
      <c r="F22" s="218"/>
      <c r="G22" s="219"/>
      <c r="H22" s="220">
        <f t="shared" si="0"/>
        <v>58237</v>
      </c>
      <c r="I22" s="227"/>
      <c r="J22" s="227"/>
      <c r="K22" s="218"/>
      <c r="L22" s="219"/>
      <c r="M22" s="224">
        <v>700</v>
      </c>
      <c r="N22" s="224"/>
      <c r="O22" s="225">
        <f t="shared" si="1"/>
        <v>9066</v>
      </c>
      <c r="P22" s="224"/>
      <c r="Q22" s="224"/>
      <c r="R22" s="224"/>
      <c r="S22" s="224"/>
      <c r="T22" s="226"/>
      <c r="U22" s="225">
        <v>700</v>
      </c>
    </row>
    <row r="23" spans="2:21" x14ac:dyDescent="0.2">
      <c r="B23" s="228">
        <v>23</v>
      </c>
      <c r="C23" s="159">
        <v>41624</v>
      </c>
      <c r="D23" s="160"/>
      <c r="E23" s="10" t="s">
        <v>590</v>
      </c>
      <c r="F23" s="218"/>
      <c r="G23" s="219"/>
      <c r="H23" s="220">
        <f t="shared" si="0"/>
        <v>58237</v>
      </c>
      <c r="I23" s="227"/>
      <c r="J23" s="227"/>
      <c r="K23" s="218"/>
      <c r="L23" s="219"/>
      <c r="M23" s="224">
        <v>700</v>
      </c>
      <c r="N23" s="224"/>
      <c r="O23" s="225">
        <f t="shared" si="1"/>
        <v>9766</v>
      </c>
      <c r="P23" s="224"/>
      <c r="Q23" s="224"/>
      <c r="R23" s="224"/>
      <c r="S23" s="224"/>
      <c r="T23" s="226"/>
      <c r="U23" s="225">
        <v>700</v>
      </c>
    </row>
    <row r="24" spans="2:21" x14ac:dyDescent="0.2">
      <c r="B24" s="228">
        <v>24</v>
      </c>
      <c r="C24" s="159">
        <v>41625</v>
      </c>
      <c r="D24" s="160" t="s">
        <v>532</v>
      </c>
      <c r="E24" s="10" t="s">
        <v>167</v>
      </c>
      <c r="F24" s="218"/>
      <c r="G24" s="219"/>
      <c r="H24" s="220">
        <f t="shared" si="0"/>
        <v>58237</v>
      </c>
      <c r="I24" s="227"/>
      <c r="J24" s="227"/>
      <c r="K24" s="218"/>
      <c r="L24" s="219"/>
      <c r="M24" s="224"/>
      <c r="N24" s="224">
        <v>2800</v>
      </c>
      <c r="O24" s="225">
        <f t="shared" si="1"/>
        <v>6966</v>
      </c>
      <c r="P24" s="224">
        <v>2800</v>
      </c>
      <c r="Q24" s="224"/>
      <c r="R24" s="224"/>
      <c r="S24" s="224"/>
      <c r="T24" s="226"/>
      <c r="U24" s="225"/>
    </row>
    <row r="25" spans="2:21" x14ac:dyDescent="0.2">
      <c r="B25" s="228">
        <v>25</v>
      </c>
      <c r="C25" s="159">
        <v>41627</v>
      </c>
      <c r="D25" s="160"/>
      <c r="E25" s="10" t="s">
        <v>591</v>
      </c>
      <c r="F25" s="218"/>
      <c r="G25" s="219"/>
      <c r="H25" s="220">
        <f t="shared" si="0"/>
        <v>58237</v>
      </c>
      <c r="I25" s="227"/>
      <c r="J25" s="227"/>
      <c r="K25" s="218"/>
      <c r="L25" s="219"/>
      <c r="M25" s="224">
        <v>700</v>
      </c>
      <c r="N25" s="224"/>
      <c r="O25" s="225">
        <f t="shared" si="1"/>
        <v>7666</v>
      </c>
      <c r="P25" s="224"/>
      <c r="Q25" s="224"/>
      <c r="R25" s="224"/>
      <c r="S25" s="224"/>
      <c r="T25" s="226"/>
      <c r="U25" s="225">
        <v>700</v>
      </c>
    </row>
    <row r="26" spans="2:21" x14ac:dyDescent="0.2">
      <c r="B26" s="228">
        <v>26</v>
      </c>
      <c r="C26" s="159">
        <v>41639</v>
      </c>
      <c r="D26" s="160"/>
      <c r="E26" s="10" t="s">
        <v>592</v>
      </c>
      <c r="F26" s="218">
        <v>768.51</v>
      </c>
      <c r="G26" s="219"/>
      <c r="H26" s="220">
        <f t="shared" si="0"/>
        <v>59005.51</v>
      </c>
      <c r="I26" s="227">
        <v>700</v>
      </c>
      <c r="J26" s="227"/>
      <c r="K26" s="218">
        <v>68.510000000000005</v>
      </c>
      <c r="L26" s="219"/>
      <c r="M26" s="224"/>
      <c r="N26" s="224"/>
      <c r="O26" s="225">
        <f t="shared" si="1"/>
        <v>7666</v>
      </c>
      <c r="P26" s="224"/>
      <c r="Q26" s="224"/>
      <c r="R26" s="224"/>
      <c r="S26" s="224"/>
      <c r="T26" s="226"/>
      <c r="U26" s="225"/>
    </row>
    <row r="27" spans="2:21" x14ac:dyDescent="0.2">
      <c r="B27" s="228">
        <v>27</v>
      </c>
      <c r="C27" s="159">
        <v>41639</v>
      </c>
      <c r="D27" s="160"/>
      <c r="E27" s="10" t="s">
        <v>593</v>
      </c>
      <c r="F27" s="218"/>
      <c r="G27" s="219">
        <v>20453.5</v>
      </c>
      <c r="H27" s="220">
        <f t="shared" si="0"/>
        <v>38552.01</v>
      </c>
      <c r="I27" s="227"/>
      <c r="J27" s="227"/>
      <c r="K27" s="218"/>
      <c r="L27" s="219">
        <v>453.5</v>
      </c>
      <c r="M27" s="224"/>
      <c r="N27" s="224"/>
      <c r="O27" s="225">
        <f t="shared" si="1"/>
        <v>7666</v>
      </c>
      <c r="P27" s="224"/>
      <c r="Q27" s="224"/>
      <c r="R27" s="224"/>
      <c r="S27" s="224"/>
      <c r="T27" s="226"/>
      <c r="U27" s="225"/>
    </row>
    <row r="28" spans="2:21" x14ac:dyDescent="0.2">
      <c r="B28" s="228">
        <v>28</v>
      </c>
      <c r="C28" s="159">
        <v>41648</v>
      </c>
      <c r="D28" s="160" t="s">
        <v>533</v>
      </c>
      <c r="E28" s="10" t="s">
        <v>167</v>
      </c>
      <c r="F28" s="218"/>
      <c r="G28" s="219"/>
      <c r="H28" s="220">
        <f t="shared" si="0"/>
        <v>38552.01</v>
      </c>
      <c r="I28" s="227"/>
      <c r="J28" s="227"/>
      <c r="K28" s="218"/>
      <c r="L28" s="219"/>
      <c r="M28" s="224"/>
      <c r="N28" s="224">
        <v>3200</v>
      </c>
      <c r="O28" s="225">
        <f t="shared" si="1"/>
        <v>4466</v>
      </c>
      <c r="P28" s="224">
        <v>3200</v>
      </c>
      <c r="Q28" s="224"/>
      <c r="R28" s="224"/>
      <c r="S28" s="224"/>
      <c r="T28" s="226"/>
      <c r="U28" s="225"/>
    </row>
    <row r="29" spans="2:21" x14ac:dyDescent="0.2">
      <c r="B29" s="228">
        <v>29</v>
      </c>
      <c r="C29" s="159">
        <v>41660</v>
      </c>
      <c r="D29" s="160" t="s">
        <v>534</v>
      </c>
      <c r="E29" s="10" t="s">
        <v>167</v>
      </c>
      <c r="F29" s="218"/>
      <c r="G29" s="219"/>
      <c r="H29" s="220">
        <f t="shared" si="0"/>
        <v>38552.01</v>
      </c>
      <c r="I29" s="227"/>
      <c r="J29" s="227"/>
      <c r="K29" s="218"/>
      <c r="L29" s="219"/>
      <c r="M29" s="224"/>
      <c r="N29" s="224">
        <v>3200</v>
      </c>
      <c r="O29" s="225">
        <f t="shared" si="1"/>
        <v>1266</v>
      </c>
      <c r="P29" s="224">
        <v>3200</v>
      </c>
      <c r="Q29" s="224"/>
      <c r="R29" s="224"/>
      <c r="S29" s="224"/>
      <c r="T29" s="226"/>
      <c r="U29" s="225"/>
    </row>
    <row r="30" spans="2:21" x14ac:dyDescent="0.2">
      <c r="B30" s="228">
        <v>30.3333333333334</v>
      </c>
      <c r="C30" s="159">
        <v>41660</v>
      </c>
      <c r="D30" s="160"/>
      <c r="E30" s="10" t="s">
        <v>594</v>
      </c>
      <c r="F30" s="218"/>
      <c r="G30" s="219"/>
      <c r="H30" s="220">
        <f t="shared" si="0"/>
        <v>38552.01</v>
      </c>
      <c r="I30" s="227"/>
      <c r="J30" s="227"/>
      <c r="K30" s="218"/>
      <c r="L30" s="219"/>
      <c r="M30" s="224">
        <v>420</v>
      </c>
      <c r="N30" s="224"/>
      <c r="O30" s="225">
        <f t="shared" si="1"/>
        <v>1686</v>
      </c>
      <c r="P30" s="224"/>
      <c r="Q30" s="224"/>
      <c r="R30" s="224"/>
      <c r="S30" s="224"/>
      <c r="T30" s="226"/>
      <c r="U30" s="225">
        <v>420</v>
      </c>
    </row>
    <row r="31" spans="2:21" x14ac:dyDescent="0.2">
      <c r="B31" s="228">
        <v>31.430303030303101</v>
      </c>
      <c r="C31" s="159">
        <v>41683</v>
      </c>
      <c r="D31" s="160"/>
      <c r="E31" s="10" t="s">
        <v>562</v>
      </c>
      <c r="F31" s="218"/>
      <c r="G31" s="219"/>
      <c r="H31" s="220">
        <f t="shared" si="0"/>
        <v>38552.01</v>
      </c>
      <c r="I31" s="227"/>
      <c r="J31" s="227">
        <v>10000</v>
      </c>
      <c r="K31" s="218"/>
      <c r="L31" s="219"/>
      <c r="M31" s="224">
        <v>10000</v>
      </c>
      <c r="N31" s="224"/>
      <c r="O31" s="225">
        <f t="shared" si="1"/>
        <v>11686</v>
      </c>
      <c r="P31" s="224"/>
      <c r="Q31" s="224"/>
      <c r="R31" s="224"/>
      <c r="S31" s="224"/>
      <c r="T31" s="226"/>
      <c r="U31" s="225"/>
    </row>
    <row r="32" spans="2:21" x14ac:dyDescent="0.2">
      <c r="B32" s="228">
        <v>32.527272727272802</v>
      </c>
      <c r="C32" s="159">
        <v>41683</v>
      </c>
      <c r="D32" s="160" t="s">
        <v>536</v>
      </c>
      <c r="E32" s="10" t="s">
        <v>167</v>
      </c>
      <c r="F32" s="218"/>
      <c r="G32" s="219"/>
      <c r="H32" s="220">
        <f t="shared" si="0"/>
        <v>38552.01</v>
      </c>
      <c r="I32" s="227"/>
      <c r="J32" s="227"/>
      <c r="K32" s="218"/>
      <c r="L32" s="219"/>
      <c r="M32" s="224"/>
      <c r="N32" s="224">
        <v>2500</v>
      </c>
      <c r="O32" s="225">
        <f t="shared" si="1"/>
        <v>9186</v>
      </c>
      <c r="P32" s="224">
        <v>2500</v>
      </c>
      <c r="Q32" s="224"/>
      <c r="R32" s="224"/>
      <c r="S32" s="224"/>
      <c r="T32" s="226"/>
      <c r="U32" s="225"/>
    </row>
    <row r="33" spans="2:21" x14ac:dyDescent="0.2">
      <c r="B33" s="228">
        <v>33.624242424242503</v>
      </c>
      <c r="C33" s="159">
        <v>41698</v>
      </c>
      <c r="D33" s="160"/>
      <c r="E33" s="10" t="s">
        <v>595</v>
      </c>
      <c r="F33" s="218"/>
      <c r="G33" s="219">
        <v>10000</v>
      </c>
      <c r="H33" s="220">
        <f t="shared" si="0"/>
        <v>28552.010000000002</v>
      </c>
      <c r="I33" s="227"/>
      <c r="J33" s="227"/>
      <c r="K33" s="218"/>
      <c r="L33" s="219"/>
      <c r="M33" s="224"/>
      <c r="N33" s="224"/>
      <c r="O33" s="225">
        <f t="shared" si="1"/>
        <v>9186</v>
      </c>
      <c r="P33" s="224"/>
      <c r="Q33" s="224"/>
      <c r="R33" s="224"/>
      <c r="S33" s="224"/>
      <c r="T33" s="226"/>
      <c r="U33" s="225"/>
    </row>
    <row r="34" spans="2:21" x14ac:dyDescent="0.2">
      <c r="B34" s="228">
        <v>34.721212121212197</v>
      </c>
      <c r="C34" s="159">
        <v>41698</v>
      </c>
      <c r="D34" s="160"/>
      <c r="E34" s="10" t="s">
        <v>171</v>
      </c>
      <c r="F34" s="218"/>
      <c r="G34" s="219">
        <v>74.5</v>
      </c>
      <c r="H34" s="220">
        <f t="shared" si="0"/>
        <v>28477.510000000002</v>
      </c>
      <c r="I34" s="227"/>
      <c r="J34" s="227"/>
      <c r="K34" s="218"/>
      <c r="L34" s="219">
        <v>74.5</v>
      </c>
      <c r="M34" s="224"/>
      <c r="N34" s="224"/>
      <c r="O34" s="225">
        <f t="shared" si="1"/>
        <v>9186</v>
      </c>
      <c r="P34" s="224"/>
      <c r="Q34" s="224"/>
      <c r="R34" s="224"/>
      <c r="S34" s="224"/>
      <c r="T34" s="226"/>
      <c r="U34" s="225"/>
    </row>
    <row r="35" spans="2:21" x14ac:dyDescent="0.2">
      <c r="B35" s="228">
        <v>35.818181818181898</v>
      </c>
      <c r="C35" s="159">
        <v>41729</v>
      </c>
      <c r="D35" s="160"/>
      <c r="E35" s="10" t="s">
        <v>420</v>
      </c>
      <c r="F35" s="218"/>
      <c r="G35" s="219">
        <v>314.5</v>
      </c>
      <c r="H35" s="220">
        <f t="shared" si="0"/>
        <v>28163.010000000002</v>
      </c>
      <c r="I35" s="227"/>
      <c r="J35" s="227"/>
      <c r="K35" s="218"/>
      <c r="L35" s="219">
        <v>314.5</v>
      </c>
      <c r="M35" s="224"/>
      <c r="N35" s="224"/>
      <c r="O35" s="225">
        <f t="shared" si="1"/>
        <v>9186</v>
      </c>
      <c r="P35" s="224"/>
      <c r="Q35" s="224"/>
      <c r="R35" s="224"/>
      <c r="S35" s="224"/>
      <c r="T35" s="226"/>
      <c r="U35" s="225"/>
    </row>
    <row r="36" spans="2:21" x14ac:dyDescent="0.2">
      <c r="B36" s="228">
        <v>36.915151515151599</v>
      </c>
      <c r="C36" s="159">
        <v>41729</v>
      </c>
      <c r="D36" s="160"/>
      <c r="E36" s="10" t="s">
        <v>596</v>
      </c>
      <c r="F36" s="218">
        <v>41.61</v>
      </c>
      <c r="G36" s="219"/>
      <c r="H36" s="220">
        <f t="shared" si="0"/>
        <v>28204.620000000003</v>
      </c>
      <c r="I36" s="227"/>
      <c r="J36" s="227"/>
      <c r="K36" s="218">
        <v>41.61</v>
      </c>
      <c r="L36" s="219"/>
      <c r="M36" s="224"/>
      <c r="N36" s="224"/>
      <c r="O36" s="225">
        <f t="shared" si="1"/>
        <v>9186</v>
      </c>
      <c r="P36" s="224"/>
      <c r="Q36" s="224"/>
      <c r="R36" s="224"/>
      <c r="S36" s="224"/>
      <c r="T36" s="226"/>
      <c r="U36" s="225"/>
    </row>
    <row r="37" spans="2:21" x14ac:dyDescent="0.2">
      <c r="B37" s="228">
        <v>38.012121212121301</v>
      </c>
      <c r="C37" s="159">
        <v>41711</v>
      </c>
      <c r="D37" s="160" t="s">
        <v>538</v>
      </c>
      <c r="E37" s="10" t="s">
        <v>167</v>
      </c>
      <c r="F37" s="218"/>
      <c r="G37" s="219"/>
      <c r="H37" s="220">
        <f t="shared" si="0"/>
        <v>28204.620000000003</v>
      </c>
      <c r="I37" s="227"/>
      <c r="J37" s="227"/>
      <c r="K37" s="218"/>
      <c r="L37" s="219"/>
      <c r="M37" s="224"/>
      <c r="N37" s="224">
        <v>3680</v>
      </c>
      <c r="O37" s="225">
        <f t="shared" si="1"/>
        <v>5506</v>
      </c>
      <c r="P37" s="224">
        <v>3680</v>
      </c>
      <c r="Q37" s="224"/>
      <c r="R37" s="224"/>
      <c r="S37" s="224"/>
      <c r="T37" s="226"/>
      <c r="U37" s="225"/>
    </row>
    <row r="38" spans="2:21" x14ac:dyDescent="0.2">
      <c r="B38" s="228">
        <v>39.109090909090902</v>
      </c>
      <c r="C38" s="159">
        <v>41723</v>
      </c>
      <c r="D38" s="160" t="s">
        <v>539</v>
      </c>
      <c r="E38" s="10" t="s">
        <v>167</v>
      </c>
      <c r="F38" s="218"/>
      <c r="G38" s="219"/>
      <c r="H38" s="220">
        <f t="shared" si="0"/>
        <v>28204.620000000003</v>
      </c>
      <c r="I38" s="227"/>
      <c r="J38" s="227"/>
      <c r="K38" s="218"/>
      <c r="L38" s="219"/>
      <c r="M38" s="224"/>
      <c r="N38" s="224">
        <v>1300</v>
      </c>
      <c r="O38" s="225">
        <f t="shared" si="1"/>
        <v>4206</v>
      </c>
      <c r="P38" s="224">
        <v>1300</v>
      </c>
      <c r="Q38" s="224"/>
      <c r="R38" s="224"/>
      <c r="S38" s="224"/>
      <c r="T38" s="226"/>
      <c r="U38" s="225"/>
    </row>
    <row r="39" spans="2:21" x14ac:dyDescent="0.2">
      <c r="B39" s="228">
        <v>40.206060606060603</v>
      </c>
      <c r="C39" s="159">
        <v>41731</v>
      </c>
      <c r="D39" s="160" t="s">
        <v>540</v>
      </c>
      <c r="E39" s="10" t="s">
        <v>167</v>
      </c>
      <c r="F39" s="218"/>
      <c r="G39" s="219"/>
      <c r="H39" s="220">
        <f t="shared" si="0"/>
        <v>28204.620000000003</v>
      </c>
      <c r="I39" s="227"/>
      <c r="J39" s="227"/>
      <c r="K39" s="218"/>
      <c r="L39" s="219"/>
      <c r="M39" s="224"/>
      <c r="N39" s="224">
        <v>2500</v>
      </c>
      <c r="O39" s="225">
        <f t="shared" si="1"/>
        <v>1706</v>
      </c>
      <c r="P39" s="224">
        <v>2500</v>
      </c>
      <c r="Q39" s="224"/>
      <c r="R39" s="224"/>
      <c r="S39" s="224"/>
      <c r="T39" s="226"/>
      <c r="U39" s="225"/>
    </row>
    <row r="40" spans="2:21" x14ac:dyDescent="0.2">
      <c r="B40" s="228">
        <v>41.303030303030297</v>
      </c>
      <c r="C40" s="159">
        <v>41746</v>
      </c>
      <c r="D40" s="160" t="s">
        <v>542</v>
      </c>
      <c r="E40" s="10" t="s">
        <v>167</v>
      </c>
      <c r="F40" s="218"/>
      <c r="G40" s="219"/>
      <c r="H40" s="220">
        <f t="shared" si="0"/>
        <v>28204.620000000003</v>
      </c>
      <c r="I40" s="227"/>
      <c r="J40" s="227"/>
      <c r="K40" s="218"/>
      <c r="L40" s="219"/>
      <c r="M40" s="224"/>
      <c r="N40" s="224">
        <v>2800</v>
      </c>
      <c r="O40" s="225">
        <f t="shared" si="1"/>
        <v>-1094</v>
      </c>
      <c r="P40" s="224">
        <v>2800</v>
      </c>
      <c r="Q40" s="224"/>
      <c r="R40" s="224"/>
      <c r="S40" s="224"/>
      <c r="T40" s="226"/>
      <c r="U40" s="225"/>
    </row>
    <row r="41" spans="2:21" x14ac:dyDescent="0.2">
      <c r="B41" s="228">
        <v>42.4</v>
      </c>
      <c r="C41" s="159">
        <v>41746</v>
      </c>
      <c r="D41" s="160"/>
      <c r="E41" s="10" t="s">
        <v>562</v>
      </c>
      <c r="F41" s="218"/>
      <c r="G41" s="219">
        <v>26700</v>
      </c>
      <c r="H41" s="220">
        <f t="shared" si="0"/>
        <v>1504.6200000000026</v>
      </c>
      <c r="I41" s="227"/>
      <c r="J41" s="227">
        <v>26700</v>
      </c>
      <c r="K41" s="218"/>
      <c r="L41" s="219"/>
      <c r="M41" s="224">
        <v>26700</v>
      </c>
      <c r="N41" s="224"/>
      <c r="O41" s="225">
        <f t="shared" si="1"/>
        <v>25606</v>
      </c>
      <c r="P41" s="224"/>
      <c r="Q41" s="224"/>
      <c r="R41" s="224"/>
      <c r="S41" s="224"/>
      <c r="T41" s="226"/>
      <c r="U41" s="225"/>
    </row>
    <row r="42" spans="2:21" x14ac:dyDescent="0.2">
      <c r="B42" s="228">
        <v>43.4969696969697</v>
      </c>
      <c r="C42" s="159">
        <v>41764</v>
      </c>
      <c r="D42" s="160" t="s">
        <v>544</v>
      </c>
      <c r="E42" s="10" t="s">
        <v>467</v>
      </c>
      <c r="F42" s="218"/>
      <c r="G42" s="219"/>
      <c r="H42" s="220">
        <f t="shared" si="0"/>
        <v>1504.6200000000026</v>
      </c>
      <c r="I42" s="227"/>
      <c r="J42" s="227"/>
      <c r="K42" s="218"/>
      <c r="L42" s="219"/>
      <c r="M42" s="224"/>
      <c r="N42" s="224">
        <v>3920</v>
      </c>
      <c r="O42" s="225">
        <f t="shared" si="1"/>
        <v>21686</v>
      </c>
      <c r="P42" s="224"/>
      <c r="Q42" s="224">
        <v>3920</v>
      </c>
      <c r="R42" s="224"/>
      <c r="S42" s="224"/>
      <c r="T42" s="226"/>
      <c r="U42" s="225"/>
    </row>
    <row r="43" spans="2:21" x14ac:dyDescent="0.2">
      <c r="B43" s="228">
        <v>44.593939393939401</v>
      </c>
      <c r="C43" s="159">
        <v>41773</v>
      </c>
      <c r="D43" s="160" t="s">
        <v>546</v>
      </c>
      <c r="E43" s="10" t="s">
        <v>167</v>
      </c>
      <c r="F43" s="218"/>
      <c r="G43" s="219"/>
      <c r="H43" s="220">
        <f t="shared" si="0"/>
        <v>1504.6200000000026</v>
      </c>
      <c r="I43" s="227"/>
      <c r="J43" s="227"/>
      <c r="K43" s="218"/>
      <c r="L43" s="219"/>
      <c r="M43" s="224"/>
      <c r="N43" s="224">
        <v>2500</v>
      </c>
      <c r="O43" s="225">
        <f t="shared" si="1"/>
        <v>19186</v>
      </c>
      <c r="P43" s="224">
        <v>2500</v>
      </c>
      <c r="Q43" s="224"/>
      <c r="R43" s="224"/>
      <c r="S43" s="224"/>
      <c r="T43" s="226"/>
      <c r="U43" s="225"/>
    </row>
    <row r="44" spans="2:21" x14ac:dyDescent="0.2">
      <c r="B44" s="228">
        <v>45.690909090909102</v>
      </c>
      <c r="C44" s="88">
        <v>41787</v>
      </c>
      <c r="D44" s="157" t="s">
        <v>548</v>
      </c>
      <c r="E44" s="87" t="s">
        <v>597</v>
      </c>
      <c r="F44" s="218"/>
      <c r="G44" s="219"/>
      <c r="H44" s="220">
        <f t="shared" si="0"/>
        <v>1504.6200000000026</v>
      </c>
      <c r="I44" s="227"/>
      <c r="J44" s="227"/>
      <c r="K44" s="218"/>
      <c r="L44" s="219"/>
      <c r="M44" s="224"/>
      <c r="N44" s="224">
        <v>4800</v>
      </c>
      <c r="O44" s="225">
        <f t="shared" si="1"/>
        <v>14386</v>
      </c>
      <c r="P44" s="224"/>
      <c r="Q44" s="224"/>
      <c r="R44" s="224">
        <v>4800</v>
      </c>
      <c r="S44" s="224"/>
      <c r="T44" s="226"/>
      <c r="U44" s="225"/>
    </row>
    <row r="45" spans="2:21" x14ac:dyDescent="0.2">
      <c r="B45" s="228">
        <v>46.787878787878803</v>
      </c>
      <c r="C45" s="88">
        <v>41787</v>
      </c>
      <c r="D45" s="157" t="s">
        <v>570</v>
      </c>
      <c r="E45" s="87" t="s">
        <v>598</v>
      </c>
      <c r="F45" s="218"/>
      <c r="G45" s="219"/>
      <c r="H45" s="220">
        <f t="shared" si="0"/>
        <v>1504.6200000000026</v>
      </c>
      <c r="I45" s="227"/>
      <c r="J45" s="227"/>
      <c r="K45" s="218"/>
      <c r="L45" s="219"/>
      <c r="M45" s="224"/>
      <c r="N45" s="224">
        <v>10000</v>
      </c>
      <c r="O45" s="225">
        <f t="shared" si="1"/>
        <v>4386</v>
      </c>
      <c r="P45" s="224"/>
      <c r="Q45" s="224"/>
      <c r="R45" s="224">
        <v>10000</v>
      </c>
      <c r="S45" s="224"/>
      <c r="T45" s="226"/>
      <c r="U45" s="225"/>
    </row>
    <row r="46" spans="2:21" x14ac:dyDescent="0.2">
      <c r="B46" s="228">
        <v>47.884848484848497</v>
      </c>
      <c r="C46" s="88">
        <v>41787</v>
      </c>
      <c r="D46" s="157" t="s">
        <v>571</v>
      </c>
      <c r="E46" s="87" t="s">
        <v>541</v>
      </c>
      <c r="F46" s="218"/>
      <c r="G46" s="219"/>
      <c r="H46" s="220">
        <f t="shared" si="0"/>
        <v>1504.6200000000026</v>
      </c>
      <c r="I46" s="227"/>
      <c r="J46" s="227"/>
      <c r="K46" s="218"/>
      <c r="L46" s="219"/>
      <c r="M46" s="224"/>
      <c r="N46" s="224">
        <v>1800</v>
      </c>
      <c r="O46" s="225">
        <f t="shared" si="1"/>
        <v>2586</v>
      </c>
      <c r="P46" s="224"/>
      <c r="Q46" s="224"/>
      <c r="R46" s="224"/>
      <c r="S46" s="224"/>
      <c r="T46" s="226">
        <v>1800</v>
      </c>
      <c r="U46" s="225"/>
    </row>
    <row r="47" spans="2:21" x14ac:dyDescent="0.2">
      <c r="B47" s="228">
        <v>48.981818181818198</v>
      </c>
      <c r="C47" s="88">
        <v>41793</v>
      </c>
      <c r="D47" s="157"/>
      <c r="E47" s="87" t="s">
        <v>599</v>
      </c>
      <c r="F47" s="218"/>
      <c r="G47" s="219"/>
      <c r="H47" s="220">
        <f t="shared" si="0"/>
        <v>1504.6200000000026</v>
      </c>
      <c r="I47" s="227"/>
      <c r="J47" s="227"/>
      <c r="K47" s="218"/>
      <c r="L47" s="219"/>
      <c r="M47" s="224"/>
      <c r="N47" s="224">
        <v>2520</v>
      </c>
      <c r="O47" s="225">
        <f t="shared" si="1"/>
        <v>66</v>
      </c>
      <c r="P47" s="224"/>
      <c r="Q47" s="224"/>
      <c r="R47" s="224"/>
      <c r="S47" s="224"/>
      <c r="T47" s="226">
        <v>2520</v>
      </c>
      <c r="U47" s="225"/>
    </row>
    <row r="48" spans="2:21" x14ac:dyDescent="0.2">
      <c r="B48" s="228">
        <v>50.0787878787879</v>
      </c>
      <c r="C48" s="88">
        <v>41820</v>
      </c>
      <c r="D48" s="157"/>
      <c r="E48" s="87" t="s">
        <v>171</v>
      </c>
      <c r="F48" s="218">
        <v>7.81</v>
      </c>
      <c r="G48" s="219">
        <v>314.5</v>
      </c>
      <c r="H48" s="220">
        <f t="shared" si="0"/>
        <v>1197.9300000000026</v>
      </c>
      <c r="I48" s="227"/>
      <c r="J48" s="227"/>
      <c r="K48" s="218">
        <v>7.81</v>
      </c>
      <c r="L48" s="219">
        <v>314.5</v>
      </c>
      <c r="M48" s="224"/>
      <c r="N48" s="224"/>
      <c r="O48" s="225">
        <f t="shared" si="1"/>
        <v>66</v>
      </c>
      <c r="P48" s="224"/>
      <c r="Q48" s="224"/>
      <c r="R48" s="224"/>
      <c r="S48" s="224"/>
      <c r="T48" s="226"/>
      <c r="U48" s="225"/>
    </row>
    <row r="49" spans="1:21" x14ac:dyDescent="0.2">
      <c r="B49" s="228">
        <v>51.175757575757601</v>
      </c>
      <c r="C49" s="88">
        <v>41759</v>
      </c>
      <c r="D49" s="157"/>
      <c r="E49" s="87" t="s">
        <v>171</v>
      </c>
      <c r="F49" s="218"/>
      <c r="G49" s="219">
        <v>24.5</v>
      </c>
      <c r="H49" s="220">
        <f t="shared" si="0"/>
        <v>1173.4300000000026</v>
      </c>
      <c r="I49" s="227"/>
      <c r="J49" s="227"/>
      <c r="K49" s="218"/>
      <c r="L49" s="219">
        <v>24.5</v>
      </c>
      <c r="M49" s="224"/>
      <c r="N49" s="224"/>
      <c r="O49" s="225">
        <f t="shared" si="1"/>
        <v>66</v>
      </c>
      <c r="P49" s="224"/>
      <c r="Q49" s="224"/>
      <c r="R49" s="224"/>
      <c r="S49" s="224"/>
      <c r="T49" s="226"/>
      <c r="U49" s="225"/>
    </row>
    <row r="50" spans="1:21" x14ac:dyDescent="0.2">
      <c r="B50" s="228">
        <v>52.272727272727302</v>
      </c>
      <c r="C50" s="88"/>
      <c r="D50" s="157"/>
      <c r="E50" s="87"/>
      <c r="F50" s="218"/>
      <c r="G50" s="219"/>
      <c r="H50" s="220">
        <f t="shared" si="0"/>
        <v>1173.4300000000026</v>
      </c>
      <c r="I50" s="227"/>
      <c r="J50" s="227"/>
      <c r="K50" s="218"/>
      <c r="L50" s="219"/>
      <c r="M50" s="224"/>
      <c r="N50" s="224"/>
      <c r="O50" s="225">
        <f t="shared" si="1"/>
        <v>66</v>
      </c>
      <c r="P50" s="224"/>
      <c r="Q50" s="224"/>
      <c r="R50" s="224"/>
      <c r="S50" s="224"/>
      <c r="T50" s="226"/>
      <c r="U50" s="225"/>
    </row>
    <row r="51" spans="1:21" x14ac:dyDescent="0.2">
      <c r="B51" s="228">
        <v>53.369696969697003</v>
      </c>
      <c r="C51" s="88"/>
      <c r="D51" s="157"/>
      <c r="E51" s="87"/>
      <c r="F51" s="218"/>
      <c r="G51" s="219"/>
      <c r="H51" s="220">
        <f t="shared" si="0"/>
        <v>1173.4300000000026</v>
      </c>
      <c r="I51" s="227"/>
      <c r="J51" s="227"/>
      <c r="K51" s="218"/>
      <c r="L51" s="219"/>
      <c r="M51" s="224"/>
      <c r="N51" s="224"/>
      <c r="O51" s="225">
        <f t="shared" si="1"/>
        <v>66</v>
      </c>
      <c r="P51" s="224"/>
      <c r="Q51" s="224"/>
      <c r="R51" s="224"/>
      <c r="S51" s="224"/>
      <c r="T51" s="226"/>
      <c r="U51" s="225"/>
    </row>
    <row r="52" spans="1:21" x14ac:dyDescent="0.2">
      <c r="B52" s="228">
        <v>54.466666666666697</v>
      </c>
      <c r="C52" s="88"/>
      <c r="D52" s="157"/>
      <c r="E52" s="87"/>
      <c r="F52" s="218"/>
      <c r="G52" s="219"/>
      <c r="H52" s="220">
        <f t="shared" si="0"/>
        <v>1173.4300000000026</v>
      </c>
      <c r="I52" s="227"/>
      <c r="J52" s="227"/>
      <c r="K52" s="218"/>
      <c r="L52" s="219"/>
      <c r="M52" s="224"/>
      <c r="N52" s="224"/>
      <c r="O52" s="225">
        <f t="shared" si="1"/>
        <v>66</v>
      </c>
      <c r="P52" s="224"/>
      <c r="Q52" s="224"/>
      <c r="R52" s="224"/>
      <c r="S52" s="224"/>
      <c r="T52" s="226"/>
      <c r="U52" s="225"/>
    </row>
    <row r="53" spans="1:21" x14ac:dyDescent="0.2">
      <c r="B53" s="228">
        <v>55.563636363636398</v>
      </c>
      <c r="C53" s="159"/>
      <c r="D53" s="160"/>
      <c r="E53" s="10"/>
      <c r="F53" s="218"/>
      <c r="G53" s="219"/>
      <c r="H53" s="220">
        <f t="shared" si="0"/>
        <v>1173.4300000000026</v>
      </c>
      <c r="I53" s="227"/>
      <c r="J53" s="227"/>
      <c r="K53" s="218"/>
      <c r="L53" s="219"/>
      <c r="M53" s="224"/>
      <c r="N53" s="224"/>
      <c r="O53" s="225">
        <f t="shared" si="1"/>
        <v>66</v>
      </c>
      <c r="P53" s="224"/>
      <c r="Q53" s="224"/>
      <c r="R53" s="224"/>
      <c r="S53" s="224"/>
      <c r="T53" s="226"/>
      <c r="U53" s="225"/>
    </row>
    <row r="54" spans="1:21" x14ac:dyDescent="0.2">
      <c r="B54" s="228">
        <v>56.660606060606099</v>
      </c>
      <c r="C54" s="159"/>
      <c r="D54" s="160"/>
      <c r="E54" s="10"/>
      <c r="F54" s="218"/>
      <c r="G54" s="219"/>
      <c r="H54" s="220">
        <f t="shared" si="0"/>
        <v>1173.4300000000026</v>
      </c>
      <c r="I54" s="227"/>
      <c r="J54" s="227"/>
      <c r="K54" s="218"/>
      <c r="L54" s="219"/>
      <c r="M54" s="224"/>
      <c r="N54" s="224"/>
      <c r="O54" s="225">
        <f t="shared" si="1"/>
        <v>66</v>
      </c>
      <c r="P54" s="224"/>
      <c r="Q54" s="224"/>
      <c r="R54" s="224"/>
      <c r="S54" s="224"/>
      <c r="T54" s="226"/>
      <c r="U54" s="225"/>
    </row>
    <row r="55" spans="1:21" x14ac:dyDescent="0.2">
      <c r="B55" s="228">
        <v>57.7575757575758</v>
      </c>
      <c r="C55" s="159"/>
      <c r="D55" s="160"/>
      <c r="E55" s="10"/>
      <c r="F55" s="218"/>
      <c r="G55" s="219"/>
      <c r="H55" s="220">
        <f t="shared" si="0"/>
        <v>1173.4300000000026</v>
      </c>
      <c r="I55" s="227"/>
      <c r="J55" s="227"/>
      <c r="K55" s="218"/>
      <c r="L55" s="219"/>
      <c r="M55" s="224"/>
      <c r="N55" s="224"/>
      <c r="O55" s="225">
        <f t="shared" si="1"/>
        <v>66</v>
      </c>
      <c r="P55" s="224"/>
      <c r="Q55" s="224"/>
      <c r="R55" s="224"/>
      <c r="S55" s="224"/>
      <c r="T55" s="226"/>
      <c r="U55" s="225"/>
    </row>
    <row r="56" spans="1:21" x14ac:dyDescent="0.2">
      <c r="B56" s="228">
        <v>58.854545454545502</v>
      </c>
      <c r="C56" s="159"/>
      <c r="D56" s="160"/>
      <c r="E56" s="10"/>
      <c r="F56" s="218"/>
      <c r="G56" s="219"/>
      <c r="H56" s="220">
        <f t="shared" si="0"/>
        <v>1173.4300000000026</v>
      </c>
      <c r="I56" s="227"/>
      <c r="J56" s="227"/>
      <c r="K56" s="218"/>
      <c r="L56" s="219"/>
      <c r="M56" s="224"/>
      <c r="N56" s="224"/>
      <c r="O56" s="225">
        <f t="shared" si="1"/>
        <v>66</v>
      </c>
      <c r="P56" s="224"/>
      <c r="Q56" s="224"/>
      <c r="R56" s="224"/>
      <c r="S56" s="224"/>
      <c r="T56" s="226"/>
      <c r="U56" s="225"/>
    </row>
    <row r="57" spans="1:21" x14ac:dyDescent="0.2">
      <c r="B57" s="229">
        <v>59.951515151515203</v>
      </c>
      <c r="C57" s="162"/>
      <c r="D57" s="163"/>
      <c r="E57" s="161"/>
      <c r="F57" s="230"/>
      <c r="G57" s="231"/>
      <c r="H57" s="232">
        <f t="shared" si="0"/>
        <v>1173.4300000000026</v>
      </c>
      <c r="I57" s="233"/>
      <c r="J57" s="233"/>
      <c r="K57" s="230"/>
      <c r="L57" s="231"/>
      <c r="M57" s="234"/>
      <c r="N57" s="234"/>
      <c r="O57" s="235">
        <f t="shared" si="1"/>
        <v>66</v>
      </c>
      <c r="P57" s="234"/>
      <c r="Q57" s="234"/>
      <c r="R57" s="234"/>
      <c r="S57" s="234"/>
      <c r="T57" s="236"/>
      <c r="U57" s="225"/>
    </row>
    <row r="58" spans="1:21" s="182" customFormat="1" ht="15" x14ac:dyDescent="0.25">
      <c r="A58" s="237"/>
      <c r="B58" s="238">
        <v>61.048484848484897</v>
      </c>
      <c r="C58" s="173" t="s">
        <v>191</v>
      </c>
      <c r="D58" s="174"/>
      <c r="E58" s="172"/>
      <c r="F58" s="239">
        <f>SUM(F4:F57)</f>
        <v>74332.03</v>
      </c>
      <c r="G58" s="240">
        <f>SUM(G4:G57)</f>
        <v>73710.5</v>
      </c>
      <c r="H58" s="241">
        <f>SUM(H4+F58-G58)</f>
        <v>1173.429999999993</v>
      </c>
      <c r="I58" s="242">
        <f t="shared" ref="I58:N58" si="2">SUM(I4:I57)</f>
        <v>74200</v>
      </c>
      <c r="J58" s="242">
        <f t="shared" si="2"/>
        <v>71700</v>
      </c>
      <c r="K58" s="239">
        <f t="shared" si="2"/>
        <v>132.03</v>
      </c>
      <c r="L58" s="240">
        <f t="shared" si="2"/>
        <v>2010.5</v>
      </c>
      <c r="M58" s="243">
        <f t="shared" si="2"/>
        <v>75620</v>
      </c>
      <c r="N58" s="243">
        <f t="shared" si="2"/>
        <v>76524</v>
      </c>
      <c r="O58" s="212">
        <f>SUM(O57)</f>
        <v>66</v>
      </c>
      <c r="P58" s="243">
        <f t="shared" ref="P58:U58" si="3">SUM(P4:P57)</f>
        <v>39380</v>
      </c>
      <c r="Q58" s="243">
        <f t="shared" si="3"/>
        <v>3920</v>
      </c>
      <c r="R58" s="243">
        <f t="shared" si="3"/>
        <v>14800</v>
      </c>
      <c r="S58" s="243">
        <f t="shared" si="3"/>
        <v>14104</v>
      </c>
      <c r="T58" s="244">
        <f t="shared" si="3"/>
        <v>4320</v>
      </c>
      <c r="U58" s="245">
        <f t="shared" si="3"/>
        <v>3920</v>
      </c>
    </row>
    <row r="59" spans="1:21" x14ac:dyDescent="0.2">
      <c r="G59" s="213" t="s">
        <v>192</v>
      </c>
      <c r="P59" s="213" t="s">
        <v>2</v>
      </c>
    </row>
    <row r="60" spans="1:21" x14ac:dyDescent="0.2">
      <c r="B60"/>
    </row>
    <row r="61" spans="1:21" x14ac:dyDescent="0.2">
      <c r="B61"/>
    </row>
    <row r="62" spans="1:21" ht="15" x14ac:dyDescent="0.25">
      <c r="B62" s="27"/>
      <c r="C62" s="29" t="s">
        <v>147</v>
      </c>
      <c r="D62" s="183"/>
      <c r="E62" s="1" t="s">
        <v>148</v>
      </c>
      <c r="F62" s="214">
        <f>SUM(I58+U58)</f>
        <v>78120</v>
      </c>
      <c r="G62" s="246"/>
      <c r="H62" s="214"/>
      <c r="I62" s="214"/>
      <c r="J62" s="214"/>
    </row>
    <row r="63" spans="1:21" ht="15" x14ac:dyDescent="0.25">
      <c r="B63" s="27"/>
      <c r="C63" s="27"/>
      <c r="D63" s="183"/>
      <c r="E63" s="1" t="s">
        <v>85</v>
      </c>
      <c r="F63" s="214">
        <f>SUM(K58)</f>
        <v>132.03</v>
      </c>
      <c r="G63" s="246"/>
      <c r="H63" s="214"/>
      <c r="I63" s="214"/>
      <c r="J63" s="214"/>
    </row>
    <row r="64" spans="1:21" ht="15" x14ac:dyDescent="0.25">
      <c r="B64" s="27"/>
      <c r="C64" s="27"/>
      <c r="D64" s="183"/>
      <c r="E64" s="1" t="s">
        <v>151</v>
      </c>
      <c r="F64" s="214">
        <f>SUM(H4)</f>
        <v>551.89999999999645</v>
      </c>
      <c r="G64" s="246"/>
      <c r="H64" s="214"/>
      <c r="I64" s="214"/>
      <c r="J64" s="214"/>
    </row>
    <row r="65" spans="2:10" ht="15" x14ac:dyDescent="0.25">
      <c r="B65" s="27"/>
      <c r="C65" s="27"/>
      <c r="D65" s="183"/>
      <c r="E65" s="1" t="s">
        <v>316</v>
      </c>
      <c r="F65" s="214">
        <f>SUM(O4)</f>
        <v>970</v>
      </c>
      <c r="G65" s="246"/>
      <c r="H65" s="214"/>
      <c r="I65" s="214"/>
      <c r="J65" s="214"/>
    </row>
    <row r="66" spans="2:10" ht="15" x14ac:dyDescent="0.25">
      <c r="B66" s="27"/>
      <c r="C66" s="27" t="s">
        <v>152</v>
      </c>
      <c r="D66" s="183"/>
      <c r="E66" s="1"/>
      <c r="F66" s="215">
        <f>SUM(F62:F65)</f>
        <v>79773.929999999993</v>
      </c>
      <c r="G66" s="246"/>
      <c r="H66" s="214"/>
      <c r="I66" s="214"/>
      <c r="J66" s="214"/>
    </row>
    <row r="67" spans="2:10" ht="15" x14ac:dyDescent="0.25">
      <c r="B67" s="27"/>
      <c r="C67" s="27"/>
      <c r="D67" s="183"/>
      <c r="E67" s="1"/>
      <c r="F67" s="214"/>
      <c r="G67" s="246"/>
      <c r="H67" s="214"/>
      <c r="I67" s="214"/>
      <c r="J67" s="214"/>
    </row>
    <row r="68" spans="2:10" ht="15" x14ac:dyDescent="0.25">
      <c r="B68" s="27"/>
      <c r="C68" s="29" t="s">
        <v>153</v>
      </c>
      <c r="D68" s="183"/>
      <c r="E68" s="1" t="s">
        <v>15</v>
      </c>
      <c r="F68" s="214">
        <f>SUM(P58)</f>
        <v>39380</v>
      </c>
      <c r="G68" s="246"/>
      <c r="H68" s="214"/>
      <c r="I68" s="214"/>
      <c r="J68" s="214"/>
    </row>
    <row r="69" spans="2:10" ht="15" x14ac:dyDescent="0.25">
      <c r="B69" s="27"/>
      <c r="C69" s="27"/>
      <c r="D69" s="183"/>
      <c r="E69" s="1" t="s">
        <v>154</v>
      </c>
      <c r="F69" s="214">
        <f>SUM(S58)</f>
        <v>14104</v>
      </c>
      <c r="G69" s="246"/>
      <c r="H69" s="214"/>
      <c r="I69" s="214"/>
      <c r="J69" s="214"/>
    </row>
    <row r="70" spans="2:10" ht="15" x14ac:dyDescent="0.25">
      <c r="B70" s="27"/>
      <c r="C70" s="27"/>
      <c r="D70" s="183"/>
      <c r="E70" s="1" t="s">
        <v>155</v>
      </c>
      <c r="F70" s="214">
        <f>SUM(Q58)</f>
        <v>3920</v>
      </c>
      <c r="G70" s="246"/>
      <c r="H70" s="214"/>
      <c r="I70" s="214"/>
      <c r="J70" s="214"/>
    </row>
    <row r="71" spans="2:10" ht="15" x14ac:dyDescent="0.25">
      <c r="B71" s="27"/>
      <c r="C71" s="27"/>
      <c r="D71" s="183"/>
      <c r="E71" s="1" t="s">
        <v>16</v>
      </c>
      <c r="F71" s="214">
        <f>SUM(R58)</f>
        <v>14800</v>
      </c>
      <c r="G71" s="246"/>
      <c r="H71" s="214"/>
      <c r="I71" s="214"/>
      <c r="J71" s="214"/>
    </row>
    <row r="72" spans="2:10" ht="15" x14ac:dyDescent="0.25">
      <c r="B72" s="27"/>
      <c r="C72" s="27"/>
      <c r="D72" s="183"/>
      <c r="E72" s="1" t="s">
        <v>86</v>
      </c>
      <c r="F72" s="214">
        <f>SUM(L58)</f>
        <v>2010.5</v>
      </c>
      <c r="G72" s="246"/>
      <c r="H72" s="214"/>
      <c r="I72" s="214"/>
      <c r="J72" s="214"/>
    </row>
    <row r="73" spans="2:10" ht="15" x14ac:dyDescent="0.25">
      <c r="B73" s="27"/>
      <c r="C73" s="27"/>
      <c r="D73" s="183"/>
      <c r="E73" s="1" t="s">
        <v>157</v>
      </c>
      <c r="F73" s="214">
        <f>SUM(T58)</f>
        <v>4320</v>
      </c>
      <c r="G73" s="246"/>
      <c r="H73" s="214"/>
      <c r="I73" s="214"/>
      <c r="J73" s="214"/>
    </row>
    <row r="74" spans="2:10" ht="15" x14ac:dyDescent="0.25">
      <c r="B74" s="27"/>
      <c r="C74" s="27"/>
      <c r="D74" s="183"/>
      <c r="E74" s="1"/>
      <c r="F74" s="215">
        <f>SUM(F68:F73)</f>
        <v>78534.5</v>
      </c>
      <c r="G74" s="246"/>
      <c r="H74" s="214"/>
      <c r="I74" s="214"/>
      <c r="J74" s="214"/>
    </row>
    <row r="75" spans="2:10" ht="15" x14ac:dyDescent="0.25">
      <c r="B75" s="27"/>
      <c r="C75" s="27"/>
      <c r="D75" s="183"/>
      <c r="E75" s="1"/>
      <c r="F75" s="214"/>
      <c r="G75" s="246"/>
      <c r="H75" s="214"/>
      <c r="I75" s="214"/>
      <c r="J75" s="214"/>
    </row>
    <row r="76" spans="2:10" ht="15" x14ac:dyDescent="0.25">
      <c r="B76" s="247"/>
      <c r="C76" s="248" t="s">
        <v>10</v>
      </c>
      <c r="D76" s="186"/>
      <c r="E76" s="187"/>
      <c r="F76" s="216">
        <f>SUM(F66-F74)</f>
        <v>1239.429999999993</v>
      </c>
      <c r="G76" s="214" t="s">
        <v>318</v>
      </c>
      <c r="H76" s="214"/>
      <c r="I76" s="214"/>
      <c r="J76" s="214">
        <f>SUM(H58)</f>
        <v>1173.429999999993</v>
      </c>
    </row>
    <row r="77" spans="2:10" x14ac:dyDescent="0.2">
      <c r="B77" s="27"/>
      <c r="C77" s="1"/>
      <c r="D77" s="190"/>
      <c r="E77" s="214"/>
      <c r="F77" s="214"/>
      <c r="G77" s="214"/>
      <c r="H77" s="249" t="s">
        <v>319</v>
      </c>
      <c r="I77" s="249"/>
      <c r="J77" s="249">
        <f>SUM(O56)</f>
        <v>66</v>
      </c>
    </row>
    <row r="78" spans="2:10" x14ac:dyDescent="0.2">
      <c r="B78" s="1"/>
      <c r="C78" s="1"/>
      <c r="D78" s="190"/>
      <c r="E78" s="214"/>
      <c r="F78" s="214"/>
      <c r="G78" s="214"/>
      <c r="H78" s="214"/>
      <c r="I78" s="214"/>
      <c r="J78" s="214">
        <f>SUM(J76:J77)</f>
        <v>1239.429999999993</v>
      </c>
    </row>
  </sheetData>
  <sheetProtection selectLockedCells="1" selectUnlockedCells="1"/>
  <mergeCells count="7">
    <mergeCell ref="B1:U1"/>
    <mergeCell ref="B2:B3"/>
    <mergeCell ref="C2:C3"/>
    <mergeCell ref="D2:D3"/>
    <mergeCell ref="E2:E3"/>
    <mergeCell ref="F2:L2"/>
    <mergeCell ref="M2:U2"/>
  </mergeCells>
  <phoneticPr fontId="0" type="noConversion"/>
  <pageMargins left="0.59027777777777779" right="0" top="0.78749999999999998" bottom="0" header="0.51180555555555551" footer="0.51180555555555551"/>
  <pageSetup paperSize="9" firstPageNumber="0" fitToHeight="2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63"/>
  <sheetViews>
    <sheetView zoomScale="55" zoomScaleNormal="5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9" defaultRowHeight="14.25" x14ac:dyDescent="0.2"/>
  <cols>
    <col min="1" max="1" width="3.5" style="1" customWidth="1"/>
    <col min="2" max="2" width="9.125" style="1" customWidth="1"/>
    <col min="3" max="3" width="23" style="1" customWidth="1"/>
    <col min="4" max="8" width="9" style="2"/>
    <col min="9" max="9" width="7.625" style="2" customWidth="1"/>
    <col min="10" max="10" width="7.125" style="2" customWidth="1"/>
    <col min="11" max="11" width="8.625" style="2" customWidth="1"/>
    <col min="12" max="13" width="9" style="2"/>
    <col min="14" max="14" width="9.875" style="2" customWidth="1"/>
    <col min="15" max="16" width="9" style="2"/>
    <col min="17" max="18" width="7.625" style="2" customWidth="1"/>
    <col min="19" max="16384" width="9" style="1"/>
  </cols>
  <sheetData>
    <row r="1" spans="1:18" x14ac:dyDescent="0.2">
      <c r="A1" s="1" t="s">
        <v>600</v>
      </c>
    </row>
    <row r="2" spans="1:18" x14ac:dyDescent="0.2">
      <c r="A2" s="3"/>
      <c r="B2" s="4"/>
      <c r="C2" s="4"/>
      <c r="D2" s="5" t="s">
        <v>1</v>
      </c>
      <c r="E2" s="6" t="s">
        <v>1</v>
      </c>
      <c r="F2" s="7" t="s">
        <v>2</v>
      </c>
      <c r="G2" s="48"/>
      <c r="H2" s="48"/>
      <c r="I2" s="5"/>
      <c r="J2" s="6"/>
      <c r="K2" s="5" t="s">
        <v>3</v>
      </c>
      <c r="L2" s="6"/>
      <c r="M2" s="7"/>
      <c r="N2" s="5"/>
      <c r="O2" s="8"/>
      <c r="P2" s="8"/>
      <c r="Q2" s="8" t="s">
        <v>4</v>
      </c>
      <c r="R2" s="6"/>
    </row>
    <row r="3" spans="1:18" x14ac:dyDescent="0.2">
      <c r="A3" s="10" t="s">
        <v>5</v>
      </c>
      <c r="B3" s="11" t="s">
        <v>6</v>
      </c>
      <c r="C3" s="11" t="s">
        <v>7</v>
      </c>
      <c r="D3" s="12" t="s">
        <v>8</v>
      </c>
      <c r="E3" s="13" t="s">
        <v>9</v>
      </c>
      <c r="F3" s="14" t="s">
        <v>10</v>
      </c>
      <c r="G3" s="48" t="s">
        <v>320</v>
      </c>
      <c r="H3" s="49" t="s">
        <v>348</v>
      </c>
      <c r="I3" s="12" t="s">
        <v>11</v>
      </c>
      <c r="J3" s="13" t="s">
        <v>159</v>
      </c>
      <c r="K3" s="12" t="s">
        <v>13</v>
      </c>
      <c r="L3" s="13" t="s">
        <v>14</v>
      </c>
      <c r="M3" s="14" t="s">
        <v>10</v>
      </c>
      <c r="N3" s="12" t="s">
        <v>15</v>
      </c>
      <c r="O3" s="15" t="s">
        <v>16</v>
      </c>
      <c r="P3" s="15" t="s">
        <v>17</v>
      </c>
      <c r="Q3" s="15" t="s">
        <v>18</v>
      </c>
      <c r="R3" s="13" t="s">
        <v>19</v>
      </c>
    </row>
    <row r="4" spans="1:18" x14ac:dyDescent="0.2">
      <c r="A4" s="10">
        <v>1</v>
      </c>
      <c r="B4" s="17"/>
      <c r="C4" s="3" t="s">
        <v>350</v>
      </c>
      <c r="D4" s="18"/>
      <c r="E4" s="19"/>
      <c r="F4" s="20">
        <v>3926.42</v>
      </c>
      <c r="G4" s="50"/>
      <c r="H4" s="50"/>
      <c r="I4" s="5"/>
      <c r="J4" s="6"/>
      <c r="K4" s="20"/>
      <c r="L4" s="20"/>
      <c r="M4" s="21">
        <v>2284.6</v>
      </c>
      <c r="N4" s="20"/>
      <c r="O4" s="20"/>
      <c r="P4" s="20"/>
      <c r="Q4" s="20"/>
      <c r="R4" s="19"/>
    </row>
    <row r="5" spans="1:18" x14ac:dyDescent="0.2">
      <c r="A5" s="10">
        <v>2</v>
      </c>
      <c r="B5" s="17" t="s">
        <v>321</v>
      </c>
      <c r="C5" s="10" t="s">
        <v>322</v>
      </c>
      <c r="D5" s="18">
        <v>13.15</v>
      </c>
      <c r="E5" s="19"/>
      <c r="F5" s="20">
        <f t="shared" ref="F5:F59" si="0">SUM(F4+D5-E5)</f>
        <v>3939.57</v>
      </c>
      <c r="G5" s="51"/>
      <c r="H5" s="51"/>
      <c r="I5" s="18"/>
      <c r="J5" s="19">
        <v>13.15</v>
      </c>
      <c r="K5" s="20"/>
      <c r="L5" s="20"/>
      <c r="M5" s="21">
        <f t="shared" ref="M5:M59" si="1">SUM(M4+K5-L5)</f>
        <v>2284.6</v>
      </c>
      <c r="N5" s="20"/>
      <c r="O5" s="20"/>
      <c r="P5" s="20"/>
      <c r="Q5" s="20"/>
      <c r="R5" s="19"/>
    </row>
    <row r="6" spans="1:18" x14ac:dyDescent="0.2">
      <c r="A6" s="10">
        <v>3</v>
      </c>
      <c r="B6" s="17"/>
      <c r="C6" s="10" t="s">
        <v>86</v>
      </c>
      <c r="D6" s="18"/>
      <c r="E6" s="19">
        <v>336</v>
      </c>
      <c r="F6" s="20">
        <f t="shared" si="0"/>
        <v>3603.57</v>
      </c>
      <c r="G6" s="51"/>
      <c r="H6" s="51"/>
      <c r="I6" s="18">
        <v>336</v>
      </c>
      <c r="J6" s="19"/>
      <c r="K6" s="20"/>
      <c r="L6" s="20"/>
      <c r="M6" s="21">
        <f t="shared" si="1"/>
        <v>2284.6</v>
      </c>
      <c r="N6" s="20"/>
      <c r="O6" s="20"/>
      <c r="P6" s="20"/>
      <c r="Q6" s="20"/>
      <c r="R6" s="19"/>
    </row>
    <row r="7" spans="1:18" x14ac:dyDescent="0.2">
      <c r="A7" s="10">
        <v>4</v>
      </c>
      <c r="B7" s="23" t="s">
        <v>323</v>
      </c>
      <c r="C7" s="10" t="s">
        <v>322</v>
      </c>
      <c r="D7" s="18">
        <v>4.5999999999999996</v>
      </c>
      <c r="E7" s="19"/>
      <c r="F7" s="20">
        <f t="shared" si="0"/>
        <v>3608.17</v>
      </c>
      <c r="G7" s="51"/>
      <c r="H7" s="51"/>
      <c r="I7" s="18"/>
      <c r="J7" s="19">
        <v>4.5999999999999996</v>
      </c>
      <c r="K7" s="20"/>
      <c r="L7" s="20"/>
      <c r="M7" s="21">
        <f t="shared" si="1"/>
        <v>2284.6</v>
      </c>
      <c r="N7" s="20"/>
      <c r="O7" s="20"/>
      <c r="P7" s="20"/>
      <c r="Q7" s="20"/>
      <c r="R7" s="19"/>
    </row>
    <row r="8" spans="1:18" x14ac:dyDescent="0.2">
      <c r="A8" s="10">
        <v>5</v>
      </c>
      <c r="B8" s="23"/>
      <c r="C8" s="10" t="s">
        <v>86</v>
      </c>
      <c r="D8" s="18"/>
      <c r="E8" s="19">
        <v>285</v>
      </c>
      <c r="F8" s="20">
        <f t="shared" si="0"/>
        <v>3323.17</v>
      </c>
      <c r="G8" s="51"/>
      <c r="H8" s="51"/>
      <c r="I8" s="18">
        <v>285</v>
      </c>
      <c r="J8" s="19"/>
      <c r="K8" s="20"/>
      <c r="L8" s="20"/>
      <c r="M8" s="21">
        <f t="shared" si="1"/>
        <v>2284.6</v>
      </c>
      <c r="N8" s="20"/>
      <c r="O8" s="20"/>
      <c r="P8" s="20"/>
      <c r="Q8" s="20"/>
      <c r="R8" s="19"/>
    </row>
    <row r="9" spans="1:18" x14ac:dyDescent="0.2">
      <c r="A9" s="10">
        <v>6</v>
      </c>
      <c r="B9" s="23" t="s">
        <v>324</v>
      </c>
      <c r="C9" s="10" t="s">
        <v>325</v>
      </c>
      <c r="D9" s="18">
        <v>43000</v>
      </c>
      <c r="E9" s="19"/>
      <c r="F9" s="20">
        <f t="shared" si="0"/>
        <v>46323.17</v>
      </c>
      <c r="G9" s="51">
        <v>43000</v>
      </c>
      <c r="H9" s="51"/>
      <c r="I9" s="18"/>
      <c r="J9" s="19"/>
      <c r="K9" s="20"/>
      <c r="L9" s="20"/>
      <c r="M9" s="21">
        <f t="shared" si="1"/>
        <v>2284.6</v>
      </c>
      <c r="N9" s="20"/>
      <c r="O9" s="20"/>
      <c r="P9" s="20"/>
      <c r="Q9" s="20"/>
      <c r="R9" s="19"/>
    </row>
    <row r="10" spans="1:18" x14ac:dyDescent="0.2">
      <c r="A10" s="10">
        <v>7</v>
      </c>
      <c r="B10" s="23"/>
      <c r="C10" s="10" t="s">
        <v>86</v>
      </c>
      <c r="D10" s="18"/>
      <c r="E10" s="19">
        <v>104</v>
      </c>
      <c r="F10" s="20">
        <f t="shared" si="0"/>
        <v>46219.17</v>
      </c>
      <c r="G10" s="51"/>
      <c r="H10" s="51"/>
      <c r="I10" s="18">
        <v>104</v>
      </c>
      <c r="J10" s="19"/>
      <c r="K10" s="20"/>
      <c r="L10" s="20"/>
      <c r="M10" s="21">
        <f t="shared" si="1"/>
        <v>2284.6</v>
      </c>
      <c r="N10" s="20"/>
      <c r="O10" s="20"/>
      <c r="P10" s="20"/>
      <c r="Q10" s="20"/>
      <c r="R10" s="19"/>
    </row>
    <row r="11" spans="1:18" x14ac:dyDescent="0.2">
      <c r="A11" s="10">
        <v>8</v>
      </c>
      <c r="B11" s="23" t="s">
        <v>326</v>
      </c>
      <c r="C11" s="10" t="s">
        <v>601</v>
      </c>
      <c r="D11" s="18">
        <v>3000</v>
      </c>
      <c r="E11" s="19"/>
      <c r="F11" s="20">
        <f t="shared" si="0"/>
        <v>49219.17</v>
      </c>
      <c r="G11" s="51">
        <v>3000</v>
      </c>
      <c r="H11" s="51"/>
      <c r="I11" s="18"/>
      <c r="J11" s="19"/>
      <c r="K11" s="20"/>
      <c r="L11" s="20"/>
      <c r="M11" s="21">
        <f t="shared" si="1"/>
        <v>2284.6</v>
      </c>
      <c r="N11" s="20"/>
      <c r="O11" s="20"/>
      <c r="P11" s="20"/>
      <c r="Q11" s="20"/>
      <c r="R11" s="19"/>
    </row>
    <row r="12" spans="1:18" x14ac:dyDescent="0.2">
      <c r="A12" s="10">
        <v>9</v>
      </c>
      <c r="B12" s="23"/>
      <c r="C12" s="10" t="s">
        <v>86</v>
      </c>
      <c r="D12" s="18"/>
      <c r="E12" s="19">
        <v>64</v>
      </c>
      <c r="F12" s="20">
        <f t="shared" si="0"/>
        <v>49155.17</v>
      </c>
      <c r="G12" s="51"/>
      <c r="H12" s="51"/>
      <c r="I12" s="18">
        <v>64</v>
      </c>
      <c r="J12" s="19"/>
      <c r="K12" s="20"/>
      <c r="L12" s="20"/>
      <c r="M12" s="21">
        <f t="shared" si="1"/>
        <v>2284.6</v>
      </c>
      <c r="N12" s="20"/>
      <c r="O12" s="20"/>
      <c r="P12" s="20"/>
      <c r="Q12" s="20"/>
      <c r="R12" s="19"/>
    </row>
    <row r="13" spans="1:18" x14ac:dyDescent="0.2">
      <c r="A13" s="10">
        <v>10</v>
      </c>
      <c r="B13" s="23" t="s">
        <v>328</v>
      </c>
      <c r="C13" s="10" t="s">
        <v>320</v>
      </c>
      <c r="D13" s="18">
        <v>1300</v>
      </c>
      <c r="E13" s="19"/>
      <c r="F13" s="20">
        <f t="shared" si="0"/>
        <v>50455.17</v>
      </c>
      <c r="G13" s="51">
        <v>1300</v>
      </c>
      <c r="H13" s="51"/>
      <c r="I13" s="18"/>
      <c r="J13" s="19"/>
      <c r="K13" s="20"/>
      <c r="L13" s="20"/>
      <c r="M13" s="21">
        <f t="shared" si="1"/>
        <v>2284.6</v>
      </c>
      <c r="N13" s="20"/>
      <c r="O13" s="20"/>
      <c r="P13" s="20"/>
      <c r="Q13" s="20"/>
      <c r="R13" s="19"/>
    </row>
    <row r="14" spans="1:18" x14ac:dyDescent="0.2">
      <c r="A14" s="10">
        <v>11</v>
      </c>
      <c r="B14" s="23"/>
      <c r="C14" s="10" t="s">
        <v>602</v>
      </c>
      <c r="D14" s="18"/>
      <c r="E14" s="19">
        <v>8000</v>
      </c>
      <c r="F14" s="20">
        <f t="shared" si="0"/>
        <v>42455.17</v>
      </c>
      <c r="G14" s="51"/>
      <c r="H14" s="51">
        <v>8000</v>
      </c>
      <c r="I14" s="18"/>
      <c r="J14" s="19"/>
      <c r="K14" s="20"/>
      <c r="L14" s="20"/>
      <c r="M14" s="21">
        <f t="shared" si="1"/>
        <v>2284.6</v>
      </c>
      <c r="N14" s="20"/>
      <c r="O14" s="20"/>
      <c r="P14" s="20"/>
      <c r="Q14" s="20"/>
      <c r="R14" s="19"/>
    </row>
    <row r="15" spans="1:18" x14ac:dyDescent="0.2">
      <c r="A15" s="10">
        <v>12</v>
      </c>
      <c r="B15" s="23"/>
      <c r="C15" s="10" t="s">
        <v>602</v>
      </c>
      <c r="D15" s="18"/>
      <c r="E15" s="19">
        <v>15000</v>
      </c>
      <c r="F15" s="20">
        <f t="shared" si="0"/>
        <v>27455.17</v>
      </c>
      <c r="G15" s="51"/>
      <c r="H15" s="51">
        <v>15000</v>
      </c>
      <c r="I15" s="18"/>
      <c r="J15" s="19"/>
      <c r="K15" s="20"/>
      <c r="L15" s="20"/>
      <c r="M15" s="21">
        <f t="shared" si="1"/>
        <v>2284.6</v>
      </c>
      <c r="N15" s="20"/>
      <c r="O15" s="20"/>
      <c r="P15" s="20"/>
      <c r="Q15" s="20"/>
      <c r="R15" s="19"/>
    </row>
    <row r="16" spans="1:18" x14ac:dyDescent="0.2">
      <c r="A16" s="10">
        <v>13</v>
      </c>
      <c r="B16" s="23"/>
      <c r="C16" s="10" t="s">
        <v>322</v>
      </c>
      <c r="D16" s="18">
        <v>50.22</v>
      </c>
      <c r="E16" s="19"/>
      <c r="F16" s="20">
        <f t="shared" si="0"/>
        <v>27505.39</v>
      </c>
      <c r="G16" s="51"/>
      <c r="H16" s="51"/>
      <c r="I16" s="18"/>
      <c r="J16" s="19">
        <v>50.22</v>
      </c>
      <c r="K16" s="20"/>
      <c r="L16" s="20"/>
      <c r="M16" s="21">
        <f t="shared" si="1"/>
        <v>2284.6</v>
      </c>
      <c r="N16" s="20"/>
      <c r="O16" s="20"/>
      <c r="P16" s="20"/>
      <c r="Q16" s="20"/>
      <c r="R16" s="19"/>
    </row>
    <row r="17" spans="1:18" x14ac:dyDescent="0.2">
      <c r="A17" s="10">
        <v>14</v>
      </c>
      <c r="B17" s="23"/>
      <c r="C17" s="10" t="s">
        <v>86</v>
      </c>
      <c r="D17" s="18"/>
      <c r="E17" s="19">
        <v>719</v>
      </c>
      <c r="F17" s="20">
        <f t="shared" si="0"/>
        <v>26786.39</v>
      </c>
      <c r="G17" s="51"/>
      <c r="H17" s="51"/>
      <c r="I17" s="18">
        <v>719</v>
      </c>
      <c r="J17" s="19"/>
      <c r="K17" s="20"/>
      <c r="L17" s="20"/>
      <c r="M17" s="21">
        <f t="shared" si="1"/>
        <v>2284.6</v>
      </c>
      <c r="N17" s="20"/>
      <c r="O17" s="20"/>
      <c r="P17" s="20"/>
      <c r="Q17" s="20"/>
      <c r="R17" s="19"/>
    </row>
    <row r="18" spans="1:18" x14ac:dyDescent="0.2">
      <c r="A18" s="10">
        <v>15</v>
      </c>
      <c r="B18" s="23" t="s">
        <v>330</v>
      </c>
      <c r="C18" s="10" t="s">
        <v>395</v>
      </c>
      <c r="D18" s="18">
        <v>800</v>
      </c>
      <c r="E18" s="19"/>
      <c r="F18" s="20">
        <f t="shared" si="0"/>
        <v>27586.39</v>
      </c>
      <c r="G18" s="51">
        <v>800</v>
      </c>
      <c r="H18" s="51"/>
      <c r="I18" s="18"/>
      <c r="J18" s="19"/>
      <c r="K18" s="20"/>
      <c r="L18" s="20"/>
      <c r="M18" s="21">
        <f t="shared" si="1"/>
        <v>2284.6</v>
      </c>
      <c r="N18" s="20"/>
      <c r="O18" s="20"/>
      <c r="P18" s="20"/>
      <c r="Q18" s="20"/>
      <c r="R18" s="19"/>
    </row>
    <row r="19" spans="1:18" x14ac:dyDescent="0.2">
      <c r="A19" s="10">
        <v>16</v>
      </c>
      <c r="B19" s="23"/>
      <c r="C19" s="10" t="s">
        <v>86</v>
      </c>
      <c r="D19" s="18"/>
      <c r="E19" s="19">
        <v>60</v>
      </c>
      <c r="F19" s="20">
        <f t="shared" si="0"/>
        <v>27526.39</v>
      </c>
      <c r="G19" s="51"/>
      <c r="H19" s="51"/>
      <c r="I19" s="18">
        <v>60</v>
      </c>
      <c r="J19" s="19"/>
      <c r="K19" s="20"/>
      <c r="L19" s="20"/>
      <c r="M19" s="21">
        <f t="shared" si="1"/>
        <v>2284.6</v>
      </c>
      <c r="N19" s="20"/>
      <c r="O19" s="20"/>
      <c r="P19" s="20"/>
      <c r="Q19" s="20"/>
      <c r="R19" s="19"/>
    </row>
    <row r="20" spans="1:18" x14ac:dyDescent="0.2">
      <c r="A20" s="10">
        <v>17</v>
      </c>
      <c r="B20" s="23" t="s">
        <v>332</v>
      </c>
      <c r="C20" s="10" t="s">
        <v>395</v>
      </c>
      <c r="D20" s="18">
        <v>500</v>
      </c>
      <c r="E20" s="19"/>
      <c r="F20" s="20">
        <f t="shared" si="0"/>
        <v>28026.39</v>
      </c>
      <c r="G20" s="51">
        <v>500</v>
      </c>
      <c r="H20" s="51"/>
      <c r="I20" s="18"/>
      <c r="J20" s="19"/>
      <c r="K20" s="20"/>
      <c r="L20" s="20"/>
      <c r="M20" s="21">
        <f t="shared" si="1"/>
        <v>2284.6</v>
      </c>
      <c r="N20" s="20"/>
      <c r="O20" s="20"/>
      <c r="P20" s="20"/>
      <c r="Q20" s="20"/>
      <c r="R20" s="19"/>
    </row>
    <row r="21" spans="1:18" x14ac:dyDescent="0.2">
      <c r="A21" s="10">
        <v>18</v>
      </c>
      <c r="B21" s="23"/>
      <c r="C21" s="10" t="s">
        <v>86</v>
      </c>
      <c r="D21" s="18"/>
      <c r="E21" s="19">
        <v>62</v>
      </c>
      <c r="F21" s="20">
        <f t="shared" si="0"/>
        <v>27964.39</v>
      </c>
      <c r="G21" s="51"/>
      <c r="H21" s="51"/>
      <c r="I21" s="18">
        <v>62</v>
      </c>
      <c r="J21" s="19"/>
      <c r="K21" s="20"/>
      <c r="L21" s="20"/>
      <c r="M21" s="21">
        <f t="shared" si="1"/>
        <v>2284.6</v>
      </c>
      <c r="N21" s="20"/>
      <c r="O21" s="20"/>
      <c r="P21" s="20"/>
      <c r="Q21" s="20"/>
      <c r="R21" s="19"/>
    </row>
    <row r="22" spans="1:18" x14ac:dyDescent="0.2">
      <c r="A22" s="10">
        <v>19</v>
      </c>
      <c r="B22" s="23" t="s">
        <v>333</v>
      </c>
      <c r="C22" s="10" t="s">
        <v>320</v>
      </c>
      <c r="D22" s="18">
        <v>1000</v>
      </c>
      <c r="E22" s="19"/>
      <c r="F22" s="20">
        <f t="shared" si="0"/>
        <v>28964.39</v>
      </c>
      <c r="G22" s="51">
        <v>1000</v>
      </c>
      <c r="H22" s="51"/>
      <c r="I22" s="18"/>
      <c r="J22" s="19"/>
      <c r="K22" s="20"/>
      <c r="L22" s="20"/>
      <c r="M22" s="21">
        <f t="shared" si="1"/>
        <v>2284.6</v>
      </c>
      <c r="N22" s="20"/>
      <c r="O22" s="20"/>
      <c r="P22" s="20"/>
      <c r="Q22" s="20"/>
      <c r="R22" s="19"/>
    </row>
    <row r="23" spans="1:18" x14ac:dyDescent="0.2">
      <c r="A23" s="10">
        <v>20</v>
      </c>
      <c r="B23" s="23"/>
      <c r="C23" s="10" t="s">
        <v>322</v>
      </c>
      <c r="D23" s="18">
        <v>35.19</v>
      </c>
      <c r="E23" s="19"/>
      <c r="F23" s="20">
        <f t="shared" si="0"/>
        <v>28999.579999999998</v>
      </c>
      <c r="G23" s="51"/>
      <c r="H23" s="51"/>
      <c r="I23" s="18"/>
      <c r="J23" s="19">
        <v>35.19</v>
      </c>
      <c r="K23" s="20"/>
      <c r="L23" s="20"/>
      <c r="M23" s="21">
        <f t="shared" si="1"/>
        <v>2284.6</v>
      </c>
      <c r="N23" s="20"/>
      <c r="O23" s="20"/>
      <c r="P23" s="20"/>
      <c r="Q23" s="20"/>
      <c r="R23" s="19"/>
    </row>
    <row r="24" spans="1:18" x14ac:dyDescent="0.2">
      <c r="A24" s="10">
        <v>21</v>
      </c>
      <c r="B24" s="23"/>
      <c r="C24" s="10" t="s">
        <v>86</v>
      </c>
      <c r="D24" s="18"/>
      <c r="E24" s="19">
        <v>303</v>
      </c>
      <c r="F24" s="20">
        <f t="shared" si="0"/>
        <v>28696.579999999998</v>
      </c>
      <c r="G24" s="51"/>
      <c r="H24" s="51"/>
      <c r="I24" s="18">
        <v>303</v>
      </c>
      <c r="J24" s="19"/>
      <c r="K24" s="20"/>
      <c r="L24" s="20"/>
      <c r="M24" s="21">
        <f t="shared" si="1"/>
        <v>2284.6</v>
      </c>
      <c r="N24" s="20"/>
      <c r="O24" s="20"/>
      <c r="P24" s="20"/>
      <c r="Q24" s="20"/>
      <c r="R24" s="19"/>
    </row>
    <row r="25" spans="1:18" x14ac:dyDescent="0.2">
      <c r="A25" s="10">
        <v>22</v>
      </c>
      <c r="B25" s="23" t="s">
        <v>321</v>
      </c>
      <c r="C25" s="10" t="s">
        <v>320</v>
      </c>
      <c r="D25" s="18">
        <v>800</v>
      </c>
      <c r="E25" s="19"/>
      <c r="F25" s="20">
        <f t="shared" si="0"/>
        <v>29496.579999999998</v>
      </c>
      <c r="G25" s="51">
        <v>800</v>
      </c>
      <c r="H25" s="51"/>
      <c r="I25" s="18"/>
      <c r="J25" s="19"/>
      <c r="K25" s="20"/>
      <c r="L25" s="20"/>
      <c r="M25" s="21">
        <f t="shared" si="1"/>
        <v>2284.6</v>
      </c>
      <c r="N25" s="20"/>
      <c r="O25" s="20"/>
      <c r="P25" s="20"/>
      <c r="Q25" s="20"/>
      <c r="R25" s="19"/>
    </row>
    <row r="26" spans="1:18" x14ac:dyDescent="0.2">
      <c r="A26" s="10">
        <v>23</v>
      </c>
      <c r="B26" s="23"/>
      <c r="C26" s="10" t="s">
        <v>86</v>
      </c>
      <c r="D26" s="18"/>
      <c r="E26" s="19">
        <v>66</v>
      </c>
      <c r="F26" s="20">
        <f t="shared" si="0"/>
        <v>29430.579999999998</v>
      </c>
      <c r="G26" s="51"/>
      <c r="H26" s="51"/>
      <c r="I26" s="18">
        <v>66</v>
      </c>
      <c r="J26" s="19"/>
      <c r="K26" s="20"/>
      <c r="L26" s="20"/>
      <c r="M26" s="21">
        <f t="shared" si="1"/>
        <v>2284.6</v>
      </c>
      <c r="N26" s="20"/>
      <c r="O26" s="20"/>
      <c r="P26" s="20"/>
      <c r="Q26" s="20"/>
      <c r="R26" s="19"/>
    </row>
    <row r="27" spans="1:18" x14ac:dyDescent="0.2">
      <c r="A27" s="10">
        <v>24</v>
      </c>
      <c r="B27" s="23" t="s">
        <v>323</v>
      </c>
      <c r="C27" s="10" t="s">
        <v>602</v>
      </c>
      <c r="D27" s="18"/>
      <c r="E27" s="19">
        <v>7000</v>
      </c>
      <c r="F27" s="20">
        <f t="shared" si="0"/>
        <v>22430.579999999998</v>
      </c>
      <c r="G27" s="51"/>
      <c r="H27" s="51">
        <v>7000</v>
      </c>
      <c r="I27" s="18"/>
      <c r="J27" s="19"/>
      <c r="K27" s="20"/>
      <c r="L27" s="20"/>
      <c r="M27" s="21">
        <f t="shared" si="1"/>
        <v>2284.6</v>
      </c>
      <c r="N27" s="20"/>
      <c r="O27" s="20"/>
      <c r="P27" s="20"/>
      <c r="Q27" s="20"/>
      <c r="R27" s="19"/>
    </row>
    <row r="28" spans="1:18" x14ac:dyDescent="0.2">
      <c r="A28" s="10">
        <v>25</v>
      </c>
      <c r="B28" s="23"/>
      <c r="C28" s="10" t="s">
        <v>602</v>
      </c>
      <c r="D28" s="18"/>
      <c r="E28" s="19">
        <v>13000</v>
      </c>
      <c r="F28" s="20">
        <f t="shared" si="0"/>
        <v>9430.5799999999981</v>
      </c>
      <c r="G28" s="51"/>
      <c r="H28" s="51">
        <v>13000</v>
      </c>
      <c r="I28" s="18"/>
      <c r="J28" s="19"/>
      <c r="K28" s="20"/>
      <c r="L28" s="20"/>
      <c r="M28" s="21">
        <f t="shared" si="1"/>
        <v>2284.6</v>
      </c>
      <c r="N28" s="20"/>
      <c r="O28" s="20"/>
      <c r="P28" s="20"/>
      <c r="Q28" s="20"/>
      <c r="R28" s="19"/>
    </row>
    <row r="29" spans="1:18" x14ac:dyDescent="0.2">
      <c r="A29" s="10">
        <v>26</v>
      </c>
      <c r="B29" s="23"/>
      <c r="C29" s="10" t="s">
        <v>86</v>
      </c>
      <c r="D29" s="18"/>
      <c r="E29" s="19">
        <v>60</v>
      </c>
      <c r="F29" s="20">
        <f t="shared" si="0"/>
        <v>9370.5799999999981</v>
      </c>
      <c r="G29" s="51"/>
      <c r="H29" s="51"/>
      <c r="I29" s="18">
        <v>60</v>
      </c>
      <c r="J29" s="19"/>
      <c r="K29" s="20"/>
      <c r="L29" s="20"/>
      <c r="M29" s="21">
        <f t="shared" si="1"/>
        <v>2284.6</v>
      </c>
      <c r="N29" s="20"/>
      <c r="O29" s="20"/>
      <c r="P29" s="20"/>
      <c r="Q29" s="20"/>
      <c r="R29" s="19"/>
    </row>
    <row r="30" spans="1:18" x14ac:dyDescent="0.2">
      <c r="A30" s="10">
        <v>27</v>
      </c>
      <c r="B30" s="23" t="s">
        <v>603</v>
      </c>
      <c r="C30" s="10" t="s">
        <v>602</v>
      </c>
      <c r="D30" s="18"/>
      <c r="E30" s="19">
        <v>900</v>
      </c>
      <c r="F30" s="20">
        <f t="shared" si="0"/>
        <v>8470.5799999999981</v>
      </c>
      <c r="G30" s="51"/>
      <c r="H30" s="51">
        <v>900</v>
      </c>
      <c r="I30" s="18"/>
      <c r="J30" s="19"/>
      <c r="K30" s="20"/>
      <c r="L30" s="20"/>
      <c r="M30" s="21">
        <f t="shared" si="1"/>
        <v>2284.6</v>
      </c>
      <c r="N30" s="20"/>
      <c r="O30" s="20"/>
      <c r="P30" s="20"/>
      <c r="Q30" s="20"/>
      <c r="R30" s="19"/>
    </row>
    <row r="31" spans="1:18" x14ac:dyDescent="0.2">
      <c r="A31" s="10">
        <v>28</v>
      </c>
      <c r="B31" s="23"/>
      <c r="C31" s="10" t="s">
        <v>604</v>
      </c>
      <c r="D31" s="18"/>
      <c r="E31" s="19">
        <v>5903</v>
      </c>
      <c r="F31" s="20">
        <f t="shared" si="0"/>
        <v>2567.5799999999981</v>
      </c>
      <c r="G31" s="51"/>
      <c r="H31" s="51">
        <v>5903</v>
      </c>
      <c r="I31" s="18"/>
      <c r="J31" s="19"/>
      <c r="K31" s="20"/>
      <c r="L31" s="20"/>
      <c r="M31" s="21">
        <f t="shared" si="1"/>
        <v>2284.6</v>
      </c>
      <c r="N31" s="20"/>
      <c r="O31" s="20"/>
      <c r="P31" s="20"/>
      <c r="Q31" s="20"/>
      <c r="R31" s="19"/>
    </row>
    <row r="32" spans="1:18" x14ac:dyDescent="0.2">
      <c r="A32" s="10">
        <v>29</v>
      </c>
      <c r="B32" s="23"/>
      <c r="C32" s="10" t="s">
        <v>322</v>
      </c>
      <c r="D32" s="18">
        <v>24.79</v>
      </c>
      <c r="E32" s="19"/>
      <c r="F32" s="20">
        <f t="shared" si="0"/>
        <v>2592.3699999999981</v>
      </c>
      <c r="G32" s="51"/>
      <c r="H32" s="51"/>
      <c r="I32" s="18"/>
      <c r="J32" s="19">
        <v>24.79</v>
      </c>
      <c r="K32" s="20"/>
      <c r="L32" s="20"/>
      <c r="M32" s="21">
        <f t="shared" si="1"/>
        <v>2284.6</v>
      </c>
      <c r="N32" s="20"/>
      <c r="O32" s="20"/>
      <c r="P32" s="20"/>
      <c r="Q32" s="20"/>
      <c r="R32" s="19"/>
    </row>
    <row r="33" spans="1:18" x14ac:dyDescent="0.2">
      <c r="A33" s="10">
        <v>30</v>
      </c>
      <c r="B33" s="23"/>
      <c r="C33" s="10" t="s">
        <v>86</v>
      </c>
      <c r="D33" s="18"/>
      <c r="E33" s="19">
        <v>474</v>
      </c>
      <c r="F33" s="20">
        <f t="shared" si="0"/>
        <v>2118.3699999999981</v>
      </c>
      <c r="G33" s="51"/>
      <c r="H33" s="51"/>
      <c r="I33" s="18">
        <v>474</v>
      </c>
      <c r="J33" s="19"/>
      <c r="K33" s="20"/>
      <c r="L33" s="20"/>
      <c r="M33" s="21">
        <f t="shared" si="1"/>
        <v>2284.6</v>
      </c>
      <c r="N33" s="20"/>
      <c r="O33" s="20"/>
      <c r="P33" s="20"/>
      <c r="Q33" s="20"/>
      <c r="R33" s="19"/>
    </row>
    <row r="34" spans="1:18" x14ac:dyDescent="0.2">
      <c r="A34" s="10">
        <v>31</v>
      </c>
      <c r="B34" s="23">
        <v>38634</v>
      </c>
      <c r="C34" s="10" t="s">
        <v>337</v>
      </c>
      <c r="D34" s="18"/>
      <c r="E34" s="19"/>
      <c r="F34" s="20">
        <f t="shared" si="0"/>
        <v>2118.3699999999981</v>
      </c>
      <c r="G34" s="51"/>
      <c r="H34" s="51"/>
      <c r="I34" s="18"/>
      <c r="J34" s="19"/>
      <c r="K34" s="20"/>
      <c r="L34" s="20">
        <v>2310</v>
      </c>
      <c r="M34" s="21">
        <f t="shared" si="1"/>
        <v>-25.400000000000091</v>
      </c>
      <c r="N34" s="20">
        <v>2310</v>
      </c>
      <c r="O34" s="20"/>
      <c r="P34" s="20"/>
      <c r="Q34" s="20"/>
      <c r="R34" s="19"/>
    </row>
    <row r="35" spans="1:18" x14ac:dyDescent="0.2">
      <c r="A35" s="10">
        <v>32</v>
      </c>
      <c r="B35" s="23">
        <v>38642</v>
      </c>
      <c r="C35" s="10" t="s">
        <v>337</v>
      </c>
      <c r="D35" s="18"/>
      <c r="E35" s="19"/>
      <c r="F35" s="20">
        <f t="shared" si="0"/>
        <v>2118.3699999999981</v>
      </c>
      <c r="G35" s="51"/>
      <c r="H35" s="51"/>
      <c r="I35" s="18"/>
      <c r="J35" s="19"/>
      <c r="K35" s="20"/>
      <c r="L35" s="20">
        <v>1500</v>
      </c>
      <c r="M35" s="21">
        <f t="shared" si="1"/>
        <v>-1525.4</v>
      </c>
      <c r="N35" s="20">
        <v>1500</v>
      </c>
      <c r="O35" s="20"/>
      <c r="P35" s="20"/>
      <c r="Q35" s="20"/>
      <c r="R35" s="19"/>
    </row>
    <row r="36" spans="1:18" x14ac:dyDescent="0.2">
      <c r="A36" s="10">
        <v>33</v>
      </c>
      <c r="B36" s="23">
        <v>38668</v>
      </c>
      <c r="C36" s="10" t="s">
        <v>394</v>
      </c>
      <c r="D36" s="18"/>
      <c r="E36" s="19"/>
      <c r="F36" s="20">
        <f t="shared" si="0"/>
        <v>2118.3699999999981</v>
      </c>
      <c r="G36" s="51">
        <v>500</v>
      </c>
      <c r="H36" s="51"/>
      <c r="I36" s="18"/>
      <c r="J36" s="19"/>
      <c r="K36" s="20">
        <v>500</v>
      </c>
      <c r="L36" s="20"/>
      <c r="M36" s="21">
        <f t="shared" si="1"/>
        <v>-1025.4000000000001</v>
      </c>
      <c r="N36" s="20"/>
      <c r="O36" s="20"/>
      <c r="P36" s="20"/>
      <c r="Q36" s="20"/>
      <c r="R36" s="19"/>
    </row>
    <row r="37" spans="1:18" x14ac:dyDescent="0.2">
      <c r="A37" s="10">
        <v>34</v>
      </c>
      <c r="B37" s="23">
        <v>38663</v>
      </c>
      <c r="C37" s="10" t="s">
        <v>337</v>
      </c>
      <c r="D37" s="18"/>
      <c r="E37" s="19"/>
      <c r="F37" s="20">
        <f t="shared" si="0"/>
        <v>2118.3699999999981</v>
      </c>
      <c r="G37" s="51"/>
      <c r="H37" s="51"/>
      <c r="I37" s="18"/>
      <c r="J37" s="19"/>
      <c r="K37" s="20"/>
      <c r="L37" s="20">
        <v>1600</v>
      </c>
      <c r="M37" s="21">
        <f t="shared" si="1"/>
        <v>-2625.4</v>
      </c>
      <c r="N37" s="20">
        <v>1600</v>
      </c>
      <c r="O37" s="20"/>
      <c r="P37" s="20"/>
      <c r="Q37" s="20"/>
      <c r="R37" s="19"/>
    </row>
    <row r="38" spans="1:18" x14ac:dyDescent="0.2">
      <c r="A38" s="10">
        <v>35</v>
      </c>
      <c r="B38" s="23">
        <v>38684</v>
      </c>
      <c r="C38" s="10" t="s">
        <v>337</v>
      </c>
      <c r="D38" s="18"/>
      <c r="E38" s="19"/>
      <c r="F38" s="20">
        <f t="shared" si="0"/>
        <v>2118.3699999999981</v>
      </c>
      <c r="G38" s="51"/>
      <c r="H38" s="51"/>
      <c r="I38" s="18"/>
      <c r="J38" s="19"/>
      <c r="K38" s="20"/>
      <c r="L38" s="20">
        <v>1600</v>
      </c>
      <c r="M38" s="21">
        <f t="shared" si="1"/>
        <v>-4225.3999999999996</v>
      </c>
      <c r="N38" s="20">
        <v>1600</v>
      </c>
      <c r="O38" s="20"/>
      <c r="P38" s="20"/>
      <c r="Q38" s="20"/>
      <c r="R38" s="19"/>
    </row>
    <row r="39" spans="1:18" x14ac:dyDescent="0.2">
      <c r="A39" s="10">
        <v>36</v>
      </c>
      <c r="B39" s="23">
        <v>38696</v>
      </c>
      <c r="C39" s="10" t="s">
        <v>605</v>
      </c>
      <c r="D39" s="18"/>
      <c r="E39" s="19"/>
      <c r="F39" s="20">
        <f t="shared" si="0"/>
        <v>2118.3699999999981</v>
      </c>
      <c r="G39" s="51"/>
      <c r="H39" s="51"/>
      <c r="I39" s="18"/>
      <c r="J39" s="19"/>
      <c r="K39" s="20">
        <v>8000</v>
      </c>
      <c r="L39" s="20"/>
      <c r="M39" s="21">
        <f t="shared" si="1"/>
        <v>3774.6000000000004</v>
      </c>
      <c r="N39" s="20"/>
      <c r="O39" s="20"/>
      <c r="P39" s="20"/>
      <c r="Q39" s="20"/>
      <c r="R39" s="19"/>
    </row>
    <row r="40" spans="1:18" x14ac:dyDescent="0.2">
      <c r="A40" s="10">
        <v>37</v>
      </c>
      <c r="B40" s="23">
        <v>38705</v>
      </c>
      <c r="C40" s="10" t="s">
        <v>605</v>
      </c>
      <c r="D40" s="18"/>
      <c r="E40" s="19"/>
      <c r="F40" s="20">
        <f t="shared" si="0"/>
        <v>2118.3699999999981</v>
      </c>
      <c r="G40" s="51"/>
      <c r="H40" s="51"/>
      <c r="I40" s="18"/>
      <c r="J40" s="19"/>
      <c r="K40" s="20">
        <v>15000</v>
      </c>
      <c r="L40" s="20"/>
      <c r="M40" s="21">
        <f t="shared" si="1"/>
        <v>18774.599999999999</v>
      </c>
      <c r="N40" s="20"/>
      <c r="O40" s="20"/>
      <c r="P40" s="20"/>
      <c r="Q40" s="20"/>
      <c r="R40" s="19"/>
    </row>
    <row r="41" spans="1:18" x14ac:dyDescent="0.2">
      <c r="A41" s="10">
        <v>38</v>
      </c>
      <c r="B41" s="23">
        <v>38698</v>
      </c>
      <c r="C41" s="10" t="s">
        <v>606</v>
      </c>
      <c r="D41" s="18"/>
      <c r="E41" s="19"/>
      <c r="F41" s="20">
        <f t="shared" si="0"/>
        <v>2118.3699999999981</v>
      </c>
      <c r="G41" s="51"/>
      <c r="H41" s="51"/>
      <c r="I41" s="18"/>
      <c r="J41" s="19"/>
      <c r="K41" s="20"/>
      <c r="L41" s="20">
        <v>10204</v>
      </c>
      <c r="M41" s="21">
        <f t="shared" si="1"/>
        <v>8570.5999999999985</v>
      </c>
      <c r="N41" s="20"/>
      <c r="O41" s="20"/>
      <c r="P41" s="20">
        <v>10204</v>
      </c>
      <c r="Q41" s="20"/>
      <c r="R41" s="19"/>
    </row>
    <row r="42" spans="1:18" x14ac:dyDescent="0.2">
      <c r="A42" s="10">
        <v>39</v>
      </c>
      <c r="B42" s="23">
        <v>38689</v>
      </c>
      <c r="C42" s="10" t="s">
        <v>607</v>
      </c>
      <c r="D42" s="18"/>
      <c r="E42" s="19"/>
      <c r="F42" s="20">
        <f t="shared" si="0"/>
        <v>2118.3699999999981</v>
      </c>
      <c r="G42" s="51"/>
      <c r="H42" s="51"/>
      <c r="I42" s="18"/>
      <c r="J42" s="19"/>
      <c r="K42" s="20"/>
      <c r="L42" s="20">
        <v>200</v>
      </c>
      <c r="M42" s="21">
        <f t="shared" si="1"/>
        <v>8370.5999999999985</v>
      </c>
      <c r="N42" s="20"/>
      <c r="O42" s="20"/>
      <c r="P42" s="20">
        <v>200</v>
      </c>
      <c r="Q42" s="20"/>
      <c r="R42" s="19"/>
    </row>
    <row r="43" spans="1:18" x14ac:dyDescent="0.2">
      <c r="A43" s="10">
        <v>40</v>
      </c>
      <c r="B43" s="23">
        <v>38689</v>
      </c>
      <c r="C43" s="10" t="s">
        <v>340</v>
      </c>
      <c r="D43" s="18"/>
      <c r="E43" s="19"/>
      <c r="F43" s="20">
        <f t="shared" si="0"/>
        <v>2118.3699999999981</v>
      </c>
      <c r="G43" s="51"/>
      <c r="H43" s="51"/>
      <c r="I43" s="18"/>
      <c r="J43" s="19"/>
      <c r="K43" s="20"/>
      <c r="L43" s="20">
        <v>344.2</v>
      </c>
      <c r="M43" s="21">
        <f t="shared" si="1"/>
        <v>8026.3999999999987</v>
      </c>
      <c r="N43" s="20"/>
      <c r="O43" s="20"/>
      <c r="P43" s="20">
        <v>344.2</v>
      </c>
      <c r="Q43" s="20"/>
      <c r="R43" s="19"/>
    </row>
    <row r="44" spans="1:18" x14ac:dyDescent="0.2">
      <c r="A44" s="10">
        <v>41</v>
      </c>
      <c r="B44" s="23">
        <v>38696</v>
      </c>
      <c r="C44" s="10" t="s">
        <v>337</v>
      </c>
      <c r="D44" s="18"/>
      <c r="E44" s="19"/>
      <c r="F44" s="20">
        <f t="shared" si="0"/>
        <v>2118.3699999999981</v>
      </c>
      <c r="G44" s="51"/>
      <c r="H44" s="51"/>
      <c r="I44" s="18"/>
      <c r="J44" s="19"/>
      <c r="K44" s="20"/>
      <c r="L44" s="20">
        <v>1500</v>
      </c>
      <c r="M44" s="21">
        <f t="shared" si="1"/>
        <v>6526.3999999999987</v>
      </c>
      <c r="N44" s="20">
        <v>1500</v>
      </c>
      <c r="O44" s="20"/>
      <c r="P44" s="20"/>
      <c r="Q44" s="20"/>
      <c r="R44" s="19"/>
    </row>
    <row r="45" spans="1:18" x14ac:dyDescent="0.2">
      <c r="A45" s="10">
        <v>42</v>
      </c>
      <c r="B45" s="23">
        <v>38365</v>
      </c>
      <c r="C45" s="10" t="s">
        <v>337</v>
      </c>
      <c r="D45" s="18"/>
      <c r="E45" s="19"/>
      <c r="F45" s="20">
        <f t="shared" si="0"/>
        <v>2118.3699999999981</v>
      </c>
      <c r="G45" s="51"/>
      <c r="H45" s="51"/>
      <c r="I45" s="18"/>
      <c r="J45" s="19"/>
      <c r="K45" s="20"/>
      <c r="L45" s="20">
        <v>1700</v>
      </c>
      <c r="M45" s="21">
        <f t="shared" si="1"/>
        <v>4826.3999999999987</v>
      </c>
      <c r="N45" s="20">
        <v>1700</v>
      </c>
      <c r="O45" s="20"/>
      <c r="P45" s="20"/>
      <c r="Q45" s="20"/>
      <c r="R45" s="19"/>
    </row>
    <row r="46" spans="1:18" x14ac:dyDescent="0.2">
      <c r="A46" s="10">
        <v>43</v>
      </c>
      <c r="B46" s="23">
        <v>38395</v>
      </c>
      <c r="C46" s="10" t="s">
        <v>337</v>
      </c>
      <c r="D46" s="18"/>
      <c r="E46" s="19"/>
      <c r="F46" s="20">
        <f t="shared" si="0"/>
        <v>2118.3699999999981</v>
      </c>
      <c r="G46" s="51"/>
      <c r="H46" s="51"/>
      <c r="I46" s="18"/>
      <c r="J46" s="19"/>
      <c r="K46" s="20"/>
      <c r="L46" s="20">
        <v>1600</v>
      </c>
      <c r="M46" s="21">
        <f t="shared" si="1"/>
        <v>3226.3999999999987</v>
      </c>
      <c r="N46" s="20">
        <v>1600</v>
      </c>
      <c r="O46" s="20"/>
      <c r="P46" s="20"/>
      <c r="Q46" s="20"/>
      <c r="R46" s="19"/>
    </row>
    <row r="47" spans="1:18" x14ac:dyDescent="0.2">
      <c r="A47" s="10">
        <v>44</v>
      </c>
      <c r="B47" s="23">
        <v>38428</v>
      </c>
      <c r="C47" s="10" t="s">
        <v>337</v>
      </c>
      <c r="D47" s="18"/>
      <c r="E47" s="19"/>
      <c r="F47" s="20">
        <f t="shared" si="0"/>
        <v>2118.3699999999981</v>
      </c>
      <c r="G47" s="51"/>
      <c r="H47" s="51"/>
      <c r="I47" s="18"/>
      <c r="J47" s="19"/>
      <c r="K47" s="20"/>
      <c r="L47" s="20">
        <v>1500</v>
      </c>
      <c r="M47" s="21">
        <f t="shared" si="1"/>
        <v>1726.3999999999987</v>
      </c>
      <c r="N47" s="20">
        <v>1500</v>
      </c>
      <c r="O47" s="20"/>
      <c r="P47" s="20"/>
      <c r="Q47" s="20"/>
      <c r="R47" s="19"/>
    </row>
    <row r="48" spans="1:18" x14ac:dyDescent="0.2">
      <c r="A48" s="10">
        <v>45</v>
      </c>
      <c r="B48" s="23">
        <v>38436</v>
      </c>
      <c r="C48" s="10" t="s">
        <v>337</v>
      </c>
      <c r="D48" s="18"/>
      <c r="E48" s="19"/>
      <c r="F48" s="20">
        <f t="shared" si="0"/>
        <v>2118.3699999999981</v>
      </c>
      <c r="G48" s="51"/>
      <c r="H48" s="51"/>
      <c r="I48" s="18"/>
      <c r="J48" s="19"/>
      <c r="K48" s="20"/>
      <c r="L48" s="20">
        <v>1500</v>
      </c>
      <c r="M48" s="21">
        <f t="shared" si="1"/>
        <v>226.39999999999873</v>
      </c>
      <c r="N48" s="20">
        <v>1500</v>
      </c>
      <c r="O48" s="20"/>
      <c r="P48" s="20"/>
      <c r="Q48" s="20"/>
      <c r="R48" s="19"/>
    </row>
    <row r="49" spans="1:18" x14ac:dyDescent="0.2">
      <c r="A49" s="10">
        <v>46</v>
      </c>
      <c r="B49" s="23">
        <v>38470</v>
      </c>
      <c r="C49" s="10" t="s">
        <v>341</v>
      </c>
      <c r="D49" s="18"/>
      <c r="E49" s="19"/>
      <c r="F49" s="20">
        <f t="shared" si="0"/>
        <v>2118.3699999999981</v>
      </c>
      <c r="G49" s="51"/>
      <c r="H49" s="51"/>
      <c r="I49" s="18"/>
      <c r="J49" s="19"/>
      <c r="K49" s="20"/>
      <c r="L49" s="20">
        <v>3510</v>
      </c>
      <c r="M49" s="21">
        <f t="shared" si="1"/>
        <v>-3283.6000000000013</v>
      </c>
      <c r="N49" s="20"/>
      <c r="O49" s="20"/>
      <c r="P49" s="20"/>
      <c r="Q49" s="20"/>
      <c r="R49" s="19">
        <v>3510</v>
      </c>
    </row>
    <row r="50" spans="1:18" x14ac:dyDescent="0.2">
      <c r="A50" s="10">
        <v>47</v>
      </c>
      <c r="B50" s="23">
        <v>38482</v>
      </c>
      <c r="C50" s="10" t="s">
        <v>605</v>
      </c>
      <c r="D50" s="18"/>
      <c r="E50" s="19"/>
      <c r="F50" s="20">
        <f t="shared" si="0"/>
        <v>2118.3699999999981</v>
      </c>
      <c r="G50" s="51"/>
      <c r="H50" s="51"/>
      <c r="I50" s="18"/>
      <c r="J50" s="19"/>
      <c r="K50" s="20">
        <v>7000</v>
      </c>
      <c r="L50" s="20"/>
      <c r="M50" s="21">
        <f t="shared" si="1"/>
        <v>3716.3999999999987</v>
      </c>
      <c r="N50" s="20"/>
      <c r="O50" s="20"/>
      <c r="P50" s="20"/>
      <c r="Q50" s="20"/>
      <c r="R50" s="19"/>
    </row>
    <row r="51" spans="1:18" x14ac:dyDescent="0.2">
      <c r="A51" s="10">
        <v>48</v>
      </c>
      <c r="B51" s="23">
        <v>38496</v>
      </c>
      <c r="C51" s="10" t="s">
        <v>605</v>
      </c>
      <c r="D51" s="18"/>
      <c r="E51" s="19"/>
      <c r="F51" s="20">
        <f t="shared" si="0"/>
        <v>2118.3699999999981</v>
      </c>
      <c r="G51" s="51"/>
      <c r="H51" s="51"/>
      <c r="I51" s="18"/>
      <c r="J51" s="19"/>
      <c r="K51" s="20">
        <v>13000</v>
      </c>
      <c r="L51" s="20"/>
      <c r="M51" s="21">
        <f t="shared" si="1"/>
        <v>16716.399999999998</v>
      </c>
      <c r="N51" s="20"/>
      <c r="O51" s="20"/>
      <c r="P51" s="20"/>
      <c r="Q51" s="20"/>
      <c r="R51" s="19"/>
    </row>
    <row r="52" spans="1:18" x14ac:dyDescent="0.2">
      <c r="A52" s="10">
        <v>49</v>
      </c>
      <c r="B52" s="23">
        <v>38496</v>
      </c>
      <c r="C52" s="10" t="s">
        <v>608</v>
      </c>
      <c r="D52" s="18"/>
      <c r="E52" s="19"/>
      <c r="F52" s="20">
        <f t="shared" si="0"/>
        <v>2118.3699999999981</v>
      </c>
      <c r="G52" s="51"/>
      <c r="H52" s="51"/>
      <c r="I52" s="18"/>
      <c r="J52" s="19"/>
      <c r="K52" s="20"/>
      <c r="L52" s="20">
        <v>5500</v>
      </c>
      <c r="M52" s="21">
        <f t="shared" si="1"/>
        <v>11216.399999999998</v>
      </c>
      <c r="N52" s="20"/>
      <c r="O52" s="20"/>
      <c r="P52" s="20"/>
      <c r="Q52" s="20">
        <v>5500</v>
      </c>
      <c r="R52" s="19"/>
    </row>
    <row r="53" spans="1:18" x14ac:dyDescent="0.2">
      <c r="A53" s="10">
        <v>50</v>
      </c>
      <c r="B53" s="23">
        <v>38512</v>
      </c>
      <c r="C53" s="10" t="s">
        <v>343</v>
      </c>
      <c r="D53" s="18"/>
      <c r="E53" s="19"/>
      <c r="F53" s="20">
        <f t="shared" si="0"/>
        <v>2118.3699999999981</v>
      </c>
      <c r="G53" s="51"/>
      <c r="H53" s="51"/>
      <c r="I53" s="18"/>
      <c r="J53" s="19"/>
      <c r="K53" s="20"/>
      <c r="L53" s="20">
        <v>3510</v>
      </c>
      <c r="M53" s="21">
        <f t="shared" si="1"/>
        <v>7706.3999999999978</v>
      </c>
      <c r="N53" s="20"/>
      <c r="O53" s="20">
        <v>3510</v>
      </c>
      <c r="P53" s="20"/>
      <c r="Q53" s="20"/>
      <c r="R53" s="19"/>
    </row>
    <row r="54" spans="1:18" x14ac:dyDescent="0.2">
      <c r="A54" s="10">
        <v>51</v>
      </c>
      <c r="B54" s="23">
        <v>38510</v>
      </c>
      <c r="C54" s="10" t="s">
        <v>609</v>
      </c>
      <c r="D54" s="18"/>
      <c r="E54" s="19"/>
      <c r="F54" s="20">
        <f t="shared" si="0"/>
        <v>2118.3699999999981</v>
      </c>
      <c r="G54" s="51"/>
      <c r="H54" s="51"/>
      <c r="I54" s="18"/>
      <c r="J54" s="19"/>
      <c r="K54" s="20"/>
      <c r="L54" s="20">
        <v>520</v>
      </c>
      <c r="M54" s="21">
        <f t="shared" si="1"/>
        <v>7186.3999999999978</v>
      </c>
      <c r="N54" s="20"/>
      <c r="O54" s="20">
        <v>520</v>
      </c>
      <c r="P54" s="20"/>
      <c r="Q54" s="20"/>
      <c r="R54" s="19"/>
    </row>
    <row r="55" spans="1:18" x14ac:dyDescent="0.2">
      <c r="A55" s="10">
        <v>52</v>
      </c>
      <c r="B55" s="23">
        <v>38519</v>
      </c>
      <c r="C55" s="10" t="s">
        <v>4</v>
      </c>
      <c r="D55" s="18"/>
      <c r="E55" s="19"/>
      <c r="F55" s="20">
        <f t="shared" si="0"/>
        <v>2118.3699999999981</v>
      </c>
      <c r="G55" s="51"/>
      <c r="H55" s="51"/>
      <c r="I55" s="18"/>
      <c r="J55" s="19"/>
      <c r="K55" s="20"/>
      <c r="L55" s="20">
        <v>5453</v>
      </c>
      <c r="M55" s="21">
        <f t="shared" si="1"/>
        <v>1733.3999999999978</v>
      </c>
      <c r="N55" s="20"/>
      <c r="O55" s="20"/>
      <c r="P55" s="20"/>
      <c r="Q55" s="20"/>
      <c r="R55" s="19">
        <v>5453</v>
      </c>
    </row>
    <row r="56" spans="1:18" x14ac:dyDescent="0.2">
      <c r="A56" s="10">
        <v>53</v>
      </c>
      <c r="B56" s="23">
        <v>38519</v>
      </c>
      <c r="C56" s="10" t="s">
        <v>4</v>
      </c>
      <c r="D56" s="18"/>
      <c r="E56" s="19"/>
      <c r="F56" s="20">
        <f t="shared" si="0"/>
        <v>2118.3699999999981</v>
      </c>
      <c r="G56" s="51"/>
      <c r="H56" s="51"/>
      <c r="I56" s="18"/>
      <c r="J56" s="19"/>
      <c r="K56" s="20"/>
      <c r="L56" s="20">
        <v>584</v>
      </c>
      <c r="M56" s="21">
        <f t="shared" si="1"/>
        <v>1149.3999999999978</v>
      </c>
      <c r="N56" s="20"/>
      <c r="O56" s="20"/>
      <c r="P56" s="20"/>
      <c r="Q56" s="20"/>
      <c r="R56" s="19">
        <v>584</v>
      </c>
    </row>
    <row r="57" spans="1:18" x14ac:dyDescent="0.2">
      <c r="A57" s="193">
        <v>54</v>
      </c>
      <c r="B57" s="250">
        <v>38518</v>
      </c>
      <c r="C57" s="193" t="s">
        <v>610</v>
      </c>
      <c r="D57" s="251"/>
      <c r="E57" s="252"/>
      <c r="F57" s="20">
        <f t="shared" si="0"/>
        <v>2118.3699999999981</v>
      </c>
      <c r="G57" s="253"/>
      <c r="H57" s="253"/>
      <c r="I57" s="251"/>
      <c r="J57" s="252"/>
      <c r="K57" s="254"/>
      <c r="L57" s="254"/>
      <c r="M57" s="21">
        <f t="shared" si="1"/>
        <v>1149.3999999999978</v>
      </c>
      <c r="N57" s="254"/>
      <c r="O57" s="254">
        <v>5903</v>
      </c>
      <c r="P57" s="254"/>
      <c r="Q57" s="254"/>
      <c r="R57" s="252"/>
    </row>
    <row r="58" spans="1:18" x14ac:dyDescent="0.2">
      <c r="A58" s="193">
        <v>55</v>
      </c>
      <c r="B58" s="250">
        <v>38531</v>
      </c>
      <c r="C58" s="193" t="s">
        <v>605</v>
      </c>
      <c r="D58" s="251"/>
      <c r="E58" s="252"/>
      <c r="F58" s="20">
        <f t="shared" si="0"/>
        <v>2118.3699999999981</v>
      </c>
      <c r="G58" s="253"/>
      <c r="H58" s="253"/>
      <c r="I58" s="251"/>
      <c r="J58" s="252"/>
      <c r="K58" s="254">
        <v>900</v>
      </c>
      <c r="L58" s="254"/>
      <c r="M58" s="21">
        <f t="shared" si="1"/>
        <v>2049.3999999999978</v>
      </c>
      <c r="N58" s="254"/>
      <c r="O58" s="254"/>
      <c r="P58" s="254"/>
      <c r="Q58" s="254"/>
      <c r="R58" s="252"/>
    </row>
    <row r="59" spans="1:18" x14ac:dyDescent="0.2">
      <c r="A59" s="25">
        <v>56</v>
      </c>
      <c r="B59" s="37"/>
      <c r="C59" s="25"/>
      <c r="D59" s="12"/>
      <c r="E59" s="13"/>
      <c r="F59" s="20">
        <f t="shared" si="0"/>
        <v>2118.3699999999981</v>
      </c>
      <c r="G59" s="255"/>
      <c r="H59" s="255"/>
      <c r="I59" s="12"/>
      <c r="J59" s="13"/>
      <c r="K59" s="15"/>
      <c r="L59" s="15"/>
      <c r="M59" s="21">
        <f t="shared" si="1"/>
        <v>2049.3999999999978</v>
      </c>
      <c r="N59" s="15"/>
      <c r="O59" s="15"/>
      <c r="P59" s="15"/>
      <c r="Q59" s="15"/>
      <c r="R59" s="13"/>
    </row>
    <row r="60" spans="1:18" x14ac:dyDescent="0.2">
      <c r="A60" s="39"/>
      <c r="B60" s="40"/>
      <c r="C60" s="39" t="s">
        <v>191</v>
      </c>
      <c r="D60" s="41">
        <f>SUM(D4:D59)</f>
        <v>50527.950000000004</v>
      </c>
      <c r="E60" s="42">
        <f>SUM(E4:E59)</f>
        <v>52336</v>
      </c>
      <c r="F60" s="31">
        <v>2118.37</v>
      </c>
      <c r="G60" s="56">
        <f t="shared" ref="G60:L60" si="2">SUM(G4:G59)</f>
        <v>50900</v>
      </c>
      <c r="H60" s="56">
        <f t="shared" si="2"/>
        <v>49803</v>
      </c>
      <c r="I60" s="41">
        <f t="shared" si="2"/>
        <v>2533</v>
      </c>
      <c r="J60" s="42">
        <f t="shared" si="2"/>
        <v>127.94999999999999</v>
      </c>
      <c r="K60" s="43">
        <f t="shared" si="2"/>
        <v>44400</v>
      </c>
      <c r="L60" s="43">
        <f t="shared" si="2"/>
        <v>44635.199999999997</v>
      </c>
      <c r="M60" s="31">
        <v>2049.4</v>
      </c>
      <c r="N60" s="43">
        <f>SUM(N4:N59)</f>
        <v>14810</v>
      </c>
      <c r="O60" s="43">
        <f>SUM(O4:O59)</f>
        <v>9933</v>
      </c>
      <c r="P60" s="43">
        <f>SUM(P4:P59)</f>
        <v>10748.2</v>
      </c>
      <c r="Q60" s="43">
        <f>SUM(Q4:Q59)</f>
        <v>5500</v>
      </c>
      <c r="R60" s="43">
        <f>SUM(R4:R59)</f>
        <v>9547</v>
      </c>
    </row>
    <row r="61" spans="1:18" x14ac:dyDescent="0.2">
      <c r="F61" s="2" t="s">
        <v>192</v>
      </c>
      <c r="N61" s="31">
        <f>SUM(N60:R60)</f>
        <v>50538.2</v>
      </c>
    </row>
    <row r="62" spans="1:18" x14ac:dyDescent="0.2">
      <c r="D62" s="5" t="s">
        <v>1</v>
      </c>
      <c r="E62" s="6" t="s">
        <v>1</v>
      </c>
      <c r="F62" s="7" t="s">
        <v>2</v>
      </c>
      <c r="G62" s="48"/>
      <c r="H62" s="48"/>
      <c r="I62" s="5"/>
      <c r="J62" s="6"/>
      <c r="K62" s="5" t="s">
        <v>3</v>
      </c>
      <c r="L62" s="6"/>
      <c r="M62" s="7"/>
      <c r="N62" s="5"/>
      <c r="O62" s="8"/>
      <c r="P62" s="8"/>
      <c r="Q62" s="8" t="s">
        <v>4</v>
      </c>
      <c r="R62" s="6"/>
    </row>
    <row r="63" spans="1:18" x14ac:dyDescent="0.2">
      <c r="D63" s="12" t="s">
        <v>8</v>
      </c>
      <c r="E63" s="13" t="s">
        <v>9</v>
      </c>
      <c r="F63" s="14" t="s">
        <v>10</v>
      </c>
      <c r="G63" s="48" t="s">
        <v>320</v>
      </c>
      <c r="H63" s="49" t="s">
        <v>348</v>
      </c>
      <c r="I63" s="12" t="s">
        <v>11</v>
      </c>
      <c r="J63" s="13" t="s">
        <v>159</v>
      </c>
      <c r="K63" s="12" t="s">
        <v>13</v>
      </c>
      <c r="L63" s="13" t="s">
        <v>14</v>
      </c>
      <c r="M63" s="14" t="s">
        <v>10</v>
      </c>
      <c r="N63" s="12" t="s">
        <v>15</v>
      </c>
      <c r="O63" s="15" t="s">
        <v>16</v>
      </c>
      <c r="P63" s="15" t="s">
        <v>17</v>
      </c>
      <c r="Q63" s="15" t="s">
        <v>18</v>
      </c>
      <c r="R63" s="13" t="s">
        <v>19</v>
      </c>
    </row>
  </sheetData>
  <sheetProtection selectLockedCells="1" selectUnlockedCells="1"/>
  <phoneticPr fontId="0" type="noConversion"/>
  <printOptions gridLines="1"/>
  <pageMargins left="0" right="0" top="0.98402777777777772" bottom="0.98402777777777772" header="0.51180555555555551" footer="0.51180555555555551"/>
  <pageSetup paperSize="9" firstPageNumber="0" orientation="landscape" horizontalDpi="300" verticalDpi="300"/>
  <headerFooter alignWithMargins="0">
    <oddHeader>&amp;C&amp;A</oddHeader>
    <oddFooter>&amp;CStrana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64"/>
  <sheetViews>
    <sheetView zoomScale="55" zoomScaleNormal="55" workbookViewId="0">
      <pane xSplit="3" ySplit="3" topLeftCell="D8" activePane="bottomRight" state="frozen"/>
      <selection pane="topRight" activeCell="D1" sqref="D1"/>
      <selection pane="bottomLeft" activeCell="A8" sqref="A8"/>
      <selection pane="bottomRight" activeCell="H42" sqref="H42"/>
    </sheetView>
  </sheetViews>
  <sheetFormatPr defaultColWidth="9" defaultRowHeight="14.25" x14ac:dyDescent="0.2"/>
  <cols>
    <col min="1" max="1" width="3.5" customWidth="1"/>
    <col min="2" max="2" width="9.125" style="74" customWidth="1"/>
    <col min="3" max="3" width="10.125" customWidth="1"/>
    <col min="4" max="4" width="10.125" style="194" customWidth="1"/>
    <col min="5" max="5" width="26.875" style="213" customWidth="1"/>
    <col min="6" max="6" width="17.125" style="213" customWidth="1"/>
    <col min="7" max="7" width="13.125" style="213" customWidth="1"/>
    <col min="8" max="9" width="15.625" style="213" customWidth="1"/>
    <col min="10" max="11" width="13.125" style="213" customWidth="1"/>
    <col min="12" max="12" width="12.125" style="213" customWidth="1"/>
    <col min="13" max="14" width="13.125" style="213" customWidth="1"/>
    <col min="15" max="15" width="12.625" style="213" customWidth="1"/>
    <col min="16" max="16" width="13.875" style="213" customWidth="1"/>
    <col min="17" max="18" width="12.625" style="213" customWidth="1"/>
    <col min="19" max="19" width="17.125" style="213" customWidth="1"/>
    <col min="20" max="20" width="12.625" style="214" customWidth="1"/>
    <col min="21" max="21" width="19.5" customWidth="1"/>
  </cols>
  <sheetData>
    <row r="1" spans="2:21" ht="45" customHeight="1" x14ac:dyDescent="0.2">
      <c r="B1" s="300" t="s">
        <v>611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2:21" ht="15.75" customHeight="1" x14ac:dyDescent="0.25">
      <c r="B2" s="294" t="s">
        <v>5</v>
      </c>
      <c r="C2" s="295" t="s">
        <v>6</v>
      </c>
      <c r="D2" s="296" t="s">
        <v>511</v>
      </c>
      <c r="E2" s="297" t="s">
        <v>7</v>
      </c>
      <c r="F2" s="301" t="s">
        <v>1</v>
      </c>
      <c r="G2" s="301"/>
      <c r="H2" s="301"/>
      <c r="I2" s="301"/>
      <c r="J2" s="301"/>
      <c r="K2" s="301"/>
      <c r="L2" s="301"/>
      <c r="M2" s="302" t="s">
        <v>3</v>
      </c>
      <c r="N2" s="302"/>
      <c r="O2" s="302"/>
      <c r="P2" s="302"/>
      <c r="Q2" s="302"/>
      <c r="R2" s="302"/>
      <c r="S2" s="302"/>
      <c r="T2" s="302"/>
      <c r="U2" s="302"/>
    </row>
    <row r="3" spans="2:21" ht="43.5" x14ac:dyDescent="0.25">
      <c r="B3" s="294"/>
      <c r="C3" s="295"/>
      <c r="D3" s="296"/>
      <c r="E3" s="297"/>
      <c r="F3" s="134" t="s">
        <v>8</v>
      </c>
      <c r="G3" s="135" t="s">
        <v>9</v>
      </c>
      <c r="H3" s="136" t="s">
        <v>10</v>
      </c>
      <c r="I3" s="256" t="s">
        <v>320</v>
      </c>
      <c r="J3" s="138" t="s">
        <v>348</v>
      </c>
      <c r="K3" s="135" t="s">
        <v>159</v>
      </c>
      <c r="L3" s="134" t="s">
        <v>11</v>
      </c>
      <c r="M3" s="139" t="s">
        <v>13</v>
      </c>
      <c r="N3" s="140" t="s">
        <v>14</v>
      </c>
      <c r="O3" s="141" t="s">
        <v>10</v>
      </c>
      <c r="P3" s="257" t="s">
        <v>612</v>
      </c>
      <c r="Q3" s="142" t="s">
        <v>474</v>
      </c>
      <c r="R3" s="143" t="s">
        <v>613</v>
      </c>
      <c r="S3" s="144" t="s">
        <v>614</v>
      </c>
      <c r="T3" s="145" t="s">
        <v>552</v>
      </c>
      <c r="U3" s="146" t="s">
        <v>475</v>
      </c>
    </row>
    <row r="4" spans="2:21" x14ac:dyDescent="0.2">
      <c r="B4" s="217">
        <v>1</v>
      </c>
      <c r="C4" s="88"/>
      <c r="D4" s="147"/>
      <c r="E4" s="117" t="s">
        <v>439</v>
      </c>
      <c r="F4" s="218"/>
      <c r="G4" s="219"/>
      <c r="H4" s="220">
        <v>1173.43</v>
      </c>
      <c r="I4" s="221"/>
      <c r="J4" s="221"/>
      <c r="K4" s="222"/>
      <c r="L4" s="223"/>
      <c r="M4" s="224"/>
      <c r="N4" s="224"/>
      <c r="O4" s="225">
        <v>66</v>
      </c>
      <c r="P4" s="224"/>
      <c r="Q4" s="224"/>
      <c r="R4" s="224"/>
      <c r="S4" s="224"/>
      <c r="T4" s="226"/>
      <c r="U4" s="225"/>
    </row>
    <row r="5" spans="2:21" x14ac:dyDescent="0.2">
      <c r="B5" s="217">
        <v>2</v>
      </c>
      <c r="C5" s="88">
        <v>41885</v>
      </c>
      <c r="D5" s="157"/>
      <c r="E5" s="87" t="s">
        <v>615</v>
      </c>
      <c r="F5" s="218"/>
      <c r="G5" s="219"/>
      <c r="H5" s="220">
        <f t="shared" ref="H5:H63" si="0">SUM(H4+F5-G5)</f>
        <v>1173.43</v>
      </c>
      <c r="I5" s="227"/>
      <c r="J5" s="227"/>
      <c r="K5" s="218"/>
      <c r="L5" s="219"/>
      <c r="M5" s="224">
        <v>800</v>
      </c>
      <c r="N5" s="224"/>
      <c r="O5" s="225">
        <f t="shared" ref="O5:O61" si="1">SUM(O4+M5-N5)</f>
        <v>866</v>
      </c>
      <c r="P5" s="224"/>
      <c r="Q5" s="224"/>
      <c r="R5" s="224"/>
      <c r="S5" s="224"/>
      <c r="T5" s="226"/>
      <c r="U5" s="225">
        <v>800</v>
      </c>
    </row>
    <row r="6" spans="2:21" x14ac:dyDescent="0.2">
      <c r="B6" s="217">
        <v>3</v>
      </c>
      <c r="C6" s="88">
        <v>41885</v>
      </c>
      <c r="D6" s="157"/>
      <c r="E6" s="87" t="s">
        <v>616</v>
      </c>
      <c r="F6" s="218"/>
      <c r="G6" s="219"/>
      <c r="H6" s="220">
        <f t="shared" si="0"/>
        <v>1173.43</v>
      </c>
      <c r="I6" s="227"/>
      <c r="J6" s="227"/>
      <c r="K6" s="218"/>
      <c r="L6" s="219"/>
      <c r="M6" s="224">
        <v>800</v>
      </c>
      <c r="N6" s="224"/>
      <c r="O6" s="225">
        <f t="shared" si="1"/>
        <v>1666</v>
      </c>
      <c r="P6" s="224"/>
      <c r="Q6" s="224"/>
      <c r="R6" s="224"/>
      <c r="S6" s="224"/>
      <c r="T6" s="226"/>
      <c r="U6" s="225">
        <v>800</v>
      </c>
    </row>
    <row r="7" spans="2:21" x14ac:dyDescent="0.2">
      <c r="B7" s="217">
        <v>4</v>
      </c>
      <c r="C7" s="88">
        <v>41897</v>
      </c>
      <c r="D7" s="157"/>
      <c r="E7" s="87" t="s">
        <v>617</v>
      </c>
      <c r="F7" s="218"/>
      <c r="G7" s="219"/>
      <c r="H7" s="220">
        <f t="shared" si="0"/>
        <v>1173.43</v>
      </c>
      <c r="I7" s="227"/>
      <c r="J7" s="227"/>
      <c r="K7" s="218"/>
      <c r="L7" s="219"/>
      <c r="M7" s="224">
        <v>800</v>
      </c>
      <c r="N7" s="224"/>
      <c r="O7" s="225">
        <f t="shared" si="1"/>
        <v>2466</v>
      </c>
      <c r="P7" s="224"/>
      <c r="Q7" s="224"/>
      <c r="R7" s="224"/>
      <c r="S7" s="224"/>
      <c r="T7" s="226"/>
      <c r="U7" s="225">
        <v>800</v>
      </c>
    </row>
    <row r="8" spans="2:21" x14ac:dyDescent="0.2">
      <c r="B8" s="217">
        <v>5</v>
      </c>
      <c r="C8" s="88">
        <v>41899</v>
      </c>
      <c r="D8" s="157"/>
      <c r="E8" s="87" t="s">
        <v>618</v>
      </c>
      <c r="F8" s="218"/>
      <c r="G8" s="219"/>
      <c r="H8" s="220">
        <f t="shared" si="0"/>
        <v>1173.43</v>
      </c>
      <c r="I8" s="227"/>
      <c r="J8" s="227"/>
      <c r="K8" s="218"/>
      <c r="L8" s="219"/>
      <c r="M8" s="224">
        <v>800</v>
      </c>
      <c r="N8" s="224"/>
      <c r="O8" s="225">
        <f t="shared" si="1"/>
        <v>3266</v>
      </c>
      <c r="P8" s="224"/>
      <c r="Q8" s="224"/>
      <c r="R8" s="224"/>
      <c r="S8" s="224"/>
      <c r="T8" s="226"/>
      <c r="U8" s="225">
        <v>800</v>
      </c>
    </row>
    <row r="9" spans="2:21" x14ac:dyDescent="0.2">
      <c r="B9" s="217">
        <v>6</v>
      </c>
      <c r="C9" s="88">
        <v>41899</v>
      </c>
      <c r="D9" s="157"/>
      <c r="E9" s="87" t="s">
        <v>619</v>
      </c>
      <c r="F9" s="218"/>
      <c r="G9" s="219"/>
      <c r="H9" s="220">
        <f t="shared" si="0"/>
        <v>1173.43</v>
      </c>
      <c r="I9" s="227"/>
      <c r="J9" s="227"/>
      <c r="K9" s="218"/>
      <c r="L9" s="219"/>
      <c r="M9" s="224">
        <v>800</v>
      </c>
      <c r="N9" s="224"/>
      <c r="O9" s="225">
        <f t="shared" si="1"/>
        <v>4066</v>
      </c>
      <c r="P9" s="224"/>
      <c r="Q9" s="224"/>
      <c r="R9" s="224"/>
      <c r="S9" s="224"/>
      <c r="T9" s="226"/>
      <c r="U9" s="225">
        <v>800</v>
      </c>
    </row>
    <row r="10" spans="2:21" x14ac:dyDescent="0.2">
      <c r="B10" s="217">
        <v>7</v>
      </c>
      <c r="C10" s="88">
        <v>41899</v>
      </c>
      <c r="D10" s="157"/>
      <c r="E10" s="102" t="s">
        <v>620</v>
      </c>
      <c r="F10" s="218"/>
      <c r="G10" s="219"/>
      <c r="H10" s="220">
        <f t="shared" si="0"/>
        <v>1173.43</v>
      </c>
      <c r="I10" s="227"/>
      <c r="J10" s="227"/>
      <c r="K10" s="218"/>
      <c r="L10" s="219"/>
      <c r="M10" s="224">
        <v>800</v>
      </c>
      <c r="N10" s="224"/>
      <c r="O10" s="225">
        <f t="shared" si="1"/>
        <v>4866</v>
      </c>
      <c r="P10" s="224"/>
      <c r="Q10" s="224"/>
      <c r="R10" s="224"/>
      <c r="S10" s="224"/>
      <c r="T10" s="226"/>
      <c r="U10" s="225">
        <v>800</v>
      </c>
    </row>
    <row r="11" spans="2:21" x14ac:dyDescent="0.2">
      <c r="B11" s="217">
        <v>8</v>
      </c>
      <c r="C11" s="88">
        <v>41899</v>
      </c>
      <c r="D11" s="157"/>
      <c r="E11" s="87" t="s">
        <v>621</v>
      </c>
      <c r="F11" s="218"/>
      <c r="G11" s="219"/>
      <c r="H11" s="220">
        <f t="shared" si="0"/>
        <v>1173.43</v>
      </c>
      <c r="I11" s="227"/>
      <c r="J11" s="227"/>
      <c r="K11" s="218"/>
      <c r="L11" s="219"/>
      <c r="M11" s="224">
        <v>800</v>
      </c>
      <c r="N11" s="224"/>
      <c r="O11" s="225">
        <f t="shared" si="1"/>
        <v>5666</v>
      </c>
      <c r="P11" s="224"/>
      <c r="Q11" s="224"/>
      <c r="R11" s="224"/>
      <c r="S11" s="224"/>
      <c r="T11" s="226"/>
      <c r="U11" s="225">
        <v>800</v>
      </c>
    </row>
    <row r="12" spans="2:21" x14ac:dyDescent="0.2">
      <c r="B12" s="217">
        <v>9</v>
      </c>
      <c r="C12" s="88">
        <v>41901</v>
      </c>
      <c r="D12" s="157"/>
      <c r="E12" s="87" t="s">
        <v>622</v>
      </c>
      <c r="F12" s="218"/>
      <c r="G12" s="219"/>
      <c r="H12" s="220">
        <f t="shared" si="0"/>
        <v>1173.43</v>
      </c>
      <c r="I12" s="227"/>
      <c r="J12" s="227"/>
      <c r="K12" s="218"/>
      <c r="L12" s="219"/>
      <c r="M12" s="224">
        <v>800</v>
      </c>
      <c r="N12" s="224"/>
      <c r="O12" s="225">
        <f t="shared" si="1"/>
        <v>6466</v>
      </c>
      <c r="P12" s="224"/>
      <c r="Q12" s="224"/>
      <c r="R12" s="224"/>
      <c r="S12" s="224"/>
      <c r="T12" s="226"/>
      <c r="U12" s="225">
        <v>800</v>
      </c>
    </row>
    <row r="13" spans="2:21" x14ac:dyDescent="0.2">
      <c r="B13" s="217">
        <v>10</v>
      </c>
      <c r="C13" s="88">
        <v>41901</v>
      </c>
      <c r="D13" s="157"/>
      <c r="E13" s="87" t="s">
        <v>623</v>
      </c>
      <c r="F13" s="218"/>
      <c r="G13" s="219"/>
      <c r="H13" s="220">
        <f t="shared" si="0"/>
        <v>1173.43</v>
      </c>
      <c r="I13" s="227"/>
      <c r="J13" s="227"/>
      <c r="K13" s="218"/>
      <c r="L13" s="219"/>
      <c r="M13" s="224">
        <v>800</v>
      </c>
      <c r="N13" s="224"/>
      <c r="O13" s="225">
        <f t="shared" si="1"/>
        <v>7266</v>
      </c>
      <c r="P13" s="224"/>
      <c r="Q13" s="224"/>
      <c r="R13" s="224"/>
      <c r="S13" s="224"/>
      <c r="T13" s="226"/>
      <c r="U13" s="225">
        <v>800</v>
      </c>
    </row>
    <row r="14" spans="2:21" x14ac:dyDescent="0.2">
      <c r="B14" s="217">
        <v>11</v>
      </c>
      <c r="C14" s="159">
        <v>41905</v>
      </c>
      <c r="D14" s="160" t="s">
        <v>515</v>
      </c>
      <c r="E14" s="10" t="s">
        <v>167</v>
      </c>
      <c r="F14" s="218"/>
      <c r="G14" s="219"/>
      <c r="H14" s="220">
        <f t="shared" si="0"/>
        <v>1173.43</v>
      </c>
      <c r="I14" s="227"/>
      <c r="J14" s="227"/>
      <c r="K14" s="218"/>
      <c r="L14" s="219"/>
      <c r="M14" s="224"/>
      <c r="N14" s="224">
        <v>2800</v>
      </c>
      <c r="O14" s="225">
        <f t="shared" si="1"/>
        <v>4466</v>
      </c>
      <c r="P14" s="224">
        <v>2800</v>
      </c>
      <c r="Q14" s="224"/>
      <c r="R14" s="224"/>
      <c r="S14" s="224"/>
      <c r="T14" s="226"/>
      <c r="U14" s="225"/>
    </row>
    <row r="15" spans="2:21" x14ac:dyDescent="0.2">
      <c r="B15" s="217">
        <v>12</v>
      </c>
      <c r="C15" s="159">
        <v>41905</v>
      </c>
      <c r="D15" s="160"/>
      <c r="E15" s="10" t="s">
        <v>395</v>
      </c>
      <c r="F15" s="218">
        <v>71200</v>
      </c>
      <c r="G15" s="219"/>
      <c r="H15" s="220">
        <f t="shared" si="0"/>
        <v>72373.429999999993</v>
      </c>
      <c r="I15" s="227">
        <v>71200</v>
      </c>
      <c r="J15" s="227"/>
      <c r="K15" s="218"/>
      <c r="L15" s="219"/>
      <c r="M15" s="224"/>
      <c r="N15" s="224"/>
      <c r="O15" s="225">
        <f t="shared" si="1"/>
        <v>4466</v>
      </c>
      <c r="P15" s="224"/>
      <c r="Q15" s="224"/>
      <c r="R15" s="224"/>
      <c r="S15" s="224"/>
      <c r="T15" s="226"/>
      <c r="U15" s="225"/>
    </row>
    <row r="16" spans="2:21" x14ac:dyDescent="0.2">
      <c r="B16" s="217">
        <v>13</v>
      </c>
      <c r="C16" s="159">
        <v>41906</v>
      </c>
      <c r="D16" s="160"/>
      <c r="E16" s="10" t="s">
        <v>624</v>
      </c>
      <c r="F16" s="218"/>
      <c r="G16" s="219">
        <v>30000</v>
      </c>
      <c r="H16" s="220">
        <f t="shared" si="0"/>
        <v>42373.429999999993</v>
      </c>
      <c r="I16" s="227"/>
      <c r="J16" s="227">
        <v>30000</v>
      </c>
      <c r="K16" s="218"/>
      <c r="L16" s="219"/>
      <c r="M16" s="224">
        <v>30000</v>
      </c>
      <c r="N16" s="224"/>
      <c r="O16" s="225">
        <f t="shared" si="1"/>
        <v>34466</v>
      </c>
      <c r="P16" s="224"/>
      <c r="Q16" s="224"/>
      <c r="R16" s="224"/>
      <c r="S16" s="224"/>
      <c r="T16" s="226"/>
      <c r="U16" s="225"/>
    </row>
    <row r="17" spans="2:21" x14ac:dyDescent="0.2">
      <c r="B17" s="217">
        <v>14</v>
      </c>
      <c r="C17" s="159">
        <v>41912</v>
      </c>
      <c r="D17" s="160"/>
      <c r="E17" s="10" t="s">
        <v>537</v>
      </c>
      <c r="F17" s="218">
        <v>18.62</v>
      </c>
      <c r="G17" s="219">
        <v>849</v>
      </c>
      <c r="H17" s="220">
        <f t="shared" si="0"/>
        <v>41543.049999999996</v>
      </c>
      <c r="I17" s="227"/>
      <c r="J17" s="227"/>
      <c r="K17" s="218">
        <v>18.62</v>
      </c>
      <c r="L17" s="219">
        <v>849</v>
      </c>
      <c r="M17" s="224"/>
      <c r="N17" s="224"/>
      <c r="O17" s="225">
        <f t="shared" si="1"/>
        <v>34466</v>
      </c>
      <c r="P17" s="224"/>
      <c r="Q17" s="224"/>
      <c r="R17" s="224"/>
      <c r="S17" s="224"/>
      <c r="T17" s="226"/>
      <c r="U17" s="225"/>
    </row>
    <row r="18" spans="2:21" x14ac:dyDescent="0.2">
      <c r="B18" s="217">
        <v>15</v>
      </c>
      <c r="C18" s="159">
        <v>41919</v>
      </c>
      <c r="D18" s="160" t="s">
        <v>518</v>
      </c>
      <c r="E18" s="10" t="s">
        <v>625</v>
      </c>
      <c r="F18" s="218"/>
      <c r="G18" s="219"/>
      <c r="H18" s="220">
        <f t="shared" si="0"/>
        <v>41543.049999999996</v>
      </c>
      <c r="I18" s="227"/>
      <c r="J18" s="227"/>
      <c r="K18" s="218"/>
      <c r="L18" s="219"/>
      <c r="M18" s="224"/>
      <c r="N18" s="224">
        <v>3995</v>
      </c>
      <c r="O18" s="225">
        <f t="shared" si="1"/>
        <v>30471</v>
      </c>
      <c r="P18" s="224"/>
      <c r="Q18" s="224"/>
      <c r="R18" s="224">
        <v>3995</v>
      </c>
      <c r="S18" s="224"/>
      <c r="T18" s="226"/>
      <c r="U18" s="225"/>
    </row>
    <row r="19" spans="2:21" x14ac:dyDescent="0.2">
      <c r="B19" s="217">
        <v>16</v>
      </c>
      <c r="C19" s="159">
        <v>41921</v>
      </c>
      <c r="D19" s="160" t="s">
        <v>520</v>
      </c>
      <c r="E19" s="10" t="s">
        <v>167</v>
      </c>
      <c r="F19" s="218"/>
      <c r="G19" s="219"/>
      <c r="H19" s="220">
        <f t="shared" si="0"/>
        <v>41543.049999999996</v>
      </c>
      <c r="I19" s="227"/>
      <c r="J19" s="227"/>
      <c r="K19" s="218"/>
      <c r="L19" s="219"/>
      <c r="M19" s="224"/>
      <c r="N19" s="224">
        <v>3000</v>
      </c>
      <c r="O19" s="225">
        <f t="shared" si="1"/>
        <v>27471</v>
      </c>
      <c r="P19" s="224">
        <v>3000</v>
      </c>
      <c r="Q19" s="224"/>
      <c r="R19" s="224"/>
      <c r="S19" s="224"/>
      <c r="T19" s="226"/>
      <c r="U19" s="225"/>
    </row>
    <row r="20" spans="2:21" x14ac:dyDescent="0.2">
      <c r="B20" s="217">
        <v>17</v>
      </c>
      <c r="C20" s="159">
        <v>41934</v>
      </c>
      <c r="D20" s="160" t="s">
        <v>521</v>
      </c>
      <c r="E20" s="10" t="s">
        <v>167</v>
      </c>
      <c r="F20" s="218"/>
      <c r="G20" s="219"/>
      <c r="H20" s="220">
        <f t="shared" si="0"/>
        <v>41543.049999999996</v>
      </c>
      <c r="I20" s="227"/>
      <c r="J20" s="227"/>
      <c r="K20" s="218"/>
      <c r="L20" s="219"/>
      <c r="M20" s="224"/>
      <c r="N20" s="224">
        <v>3000</v>
      </c>
      <c r="O20" s="225">
        <f t="shared" si="1"/>
        <v>24471</v>
      </c>
      <c r="P20" s="224">
        <v>3000</v>
      </c>
      <c r="Q20" s="224"/>
      <c r="R20" s="224"/>
      <c r="S20" s="224"/>
      <c r="T20" s="226"/>
      <c r="U20" s="225"/>
    </row>
    <row r="21" spans="2:21" x14ac:dyDescent="0.2">
      <c r="B21" s="217">
        <v>18</v>
      </c>
      <c r="C21" s="159">
        <v>41935</v>
      </c>
      <c r="D21" s="160" t="s">
        <v>523</v>
      </c>
      <c r="E21" s="10" t="s">
        <v>626</v>
      </c>
      <c r="F21" s="218"/>
      <c r="G21" s="219"/>
      <c r="H21" s="220">
        <f t="shared" si="0"/>
        <v>41543.049999999996</v>
      </c>
      <c r="I21" s="227"/>
      <c r="J21" s="227"/>
      <c r="K21" s="218"/>
      <c r="L21" s="219"/>
      <c r="M21" s="224"/>
      <c r="N21" s="224">
        <v>640</v>
      </c>
      <c r="O21" s="225">
        <f t="shared" si="1"/>
        <v>23831</v>
      </c>
      <c r="P21" s="224"/>
      <c r="Q21" s="224"/>
      <c r="R21" s="224"/>
      <c r="S21" s="224"/>
      <c r="T21" s="226"/>
      <c r="U21" s="225"/>
    </row>
    <row r="22" spans="2:21" x14ac:dyDescent="0.2">
      <c r="B22" s="217">
        <v>19</v>
      </c>
      <c r="C22" s="159">
        <v>41942</v>
      </c>
      <c r="D22" s="160"/>
      <c r="E22" s="10" t="s">
        <v>395</v>
      </c>
      <c r="F22" s="218">
        <v>9600</v>
      </c>
      <c r="G22" s="219"/>
      <c r="H22" s="220">
        <f t="shared" si="0"/>
        <v>51143.049999999996</v>
      </c>
      <c r="I22" s="227">
        <v>9600</v>
      </c>
      <c r="J22" s="227"/>
      <c r="K22" s="218"/>
      <c r="L22" s="219"/>
      <c r="M22" s="224"/>
      <c r="N22" s="224"/>
      <c r="O22" s="225">
        <f t="shared" si="1"/>
        <v>23831</v>
      </c>
      <c r="P22" s="224"/>
      <c r="Q22" s="224"/>
      <c r="R22" s="224"/>
      <c r="S22" s="224"/>
      <c r="T22" s="226"/>
      <c r="U22" s="225"/>
    </row>
    <row r="23" spans="2:21" x14ac:dyDescent="0.2">
      <c r="B23" s="217">
        <v>20</v>
      </c>
      <c r="C23" s="159">
        <v>41942</v>
      </c>
      <c r="D23" s="160"/>
      <c r="E23" s="10" t="s">
        <v>112</v>
      </c>
      <c r="F23" s="218"/>
      <c r="G23" s="219">
        <v>25</v>
      </c>
      <c r="H23" s="220">
        <f t="shared" si="0"/>
        <v>51118.049999999996</v>
      </c>
      <c r="I23" s="227"/>
      <c r="J23" s="227"/>
      <c r="K23" s="218"/>
      <c r="L23" s="219">
        <v>25</v>
      </c>
      <c r="M23" s="224"/>
      <c r="N23" s="224"/>
      <c r="O23" s="225">
        <f t="shared" si="1"/>
        <v>23831</v>
      </c>
      <c r="P23" s="224"/>
      <c r="Q23" s="224"/>
      <c r="R23" s="224"/>
      <c r="S23" s="224"/>
      <c r="T23" s="226"/>
      <c r="U23" s="225"/>
    </row>
    <row r="24" spans="2:21" x14ac:dyDescent="0.2">
      <c r="B24" s="217">
        <v>21</v>
      </c>
      <c r="C24" s="159">
        <v>41947</v>
      </c>
      <c r="D24" s="160" t="s">
        <v>524</v>
      </c>
      <c r="E24" s="10" t="s">
        <v>167</v>
      </c>
      <c r="F24" s="218"/>
      <c r="G24" s="219"/>
      <c r="H24" s="220">
        <f t="shared" si="0"/>
        <v>51118.049999999996</v>
      </c>
      <c r="I24" s="227"/>
      <c r="J24" s="227"/>
      <c r="K24" s="218"/>
      <c r="L24" s="219"/>
      <c r="M24" s="224"/>
      <c r="N24" s="224">
        <v>2800</v>
      </c>
      <c r="O24" s="225">
        <f t="shared" si="1"/>
        <v>21031</v>
      </c>
      <c r="P24" s="224">
        <v>2800</v>
      </c>
      <c r="Q24" s="224"/>
      <c r="R24" s="224"/>
      <c r="S24" s="224"/>
      <c r="T24" s="226"/>
      <c r="U24" s="225"/>
    </row>
    <row r="25" spans="2:21" x14ac:dyDescent="0.2">
      <c r="B25" s="217">
        <v>22</v>
      </c>
      <c r="C25" s="159">
        <v>41948</v>
      </c>
      <c r="D25" s="160"/>
      <c r="E25" s="10" t="s">
        <v>627</v>
      </c>
      <c r="F25" s="218"/>
      <c r="G25" s="219"/>
      <c r="H25" s="220">
        <f t="shared" si="0"/>
        <v>51118.049999999996</v>
      </c>
      <c r="I25" s="227"/>
      <c r="J25" s="227"/>
      <c r="K25" s="218"/>
      <c r="L25" s="219"/>
      <c r="M25" s="224">
        <v>640</v>
      </c>
      <c r="N25" s="224"/>
      <c r="O25" s="225">
        <f t="shared" si="1"/>
        <v>21671</v>
      </c>
      <c r="P25" s="224"/>
      <c r="Q25" s="224"/>
      <c r="R25" s="224"/>
      <c r="S25" s="224"/>
      <c r="T25" s="226"/>
      <c r="U25" s="225">
        <v>640</v>
      </c>
    </row>
    <row r="26" spans="2:21" x14ac:dyDescent="0.2">
      <c r="B26" s="217">
        <v>23</v>
      </c>
      <c r="C26" s="159">
        <v>41954</v>
      </c>
      <c r="D26" s="160" t="s">
        <v>525</v>
      </c>
      <c r="E26" s="10" t="s">
        <v>628</v>
      </c>
      <c r="F26" s="218"/>
      <c r="G26" s="219"/>
      <c r="H26" s="220">
        <f t="shared" si="0"/>
        <v>51118.049999999996</v>
      </c>
      <c r="I26" s="227"/>
      <c r="J26" s="227"/>
      <c r="K26" s="218"/>
      <c r="L26" s="219"/>
      <c r="M26" s="224"/>
      <c r="N26" s="224">
        <v>4788</v>
      </c>
      <c r="O26" s="225">
        <f t="shared" si="1"/>
        <v>16883</v>
      </c>
      <c r="P26" s="224"/>
      <c r="Q26" s="224"/>
      <c r="R26" s="224"/>
      <c r="S26" s="224">
        <v>4788</v>
      </c>
      <c r="T26" s="226"/>
      <c r="U26" s="225"/>
    </row>
    <row r="27" spans="2:21" x14ac:dyDescent="0.2">
      <c r="B27" s="217">
        <v>24</v>
      </c>
      <c r="C27" s="159">
        <v>41963</v>
      </c>
      <c r="D27" s="160" t="s">
        <v>528</v>
      </c>
      <c r="E27" s="10" t="s">
        <v>167</v>
      </c>
      <c r="F27" s="218"/>
      <c r="G27" s="219"/>
      <c r="H27" s="220">
        <f t="shared" si="0"/>
        <v>51118.049999999996</v>
      </c>
      <c r="I27" s="227"/>
      <c r="J27" s="227"/>
      <c r="K27" s="218"/>
      <c r="L27" s="219"/>
      <c r="M27" s="224"/>
      <c r="N27" s="224">
        <v>2400</v>
      </c>
      <c r="O27" s="225">
        <f t="shared" si="1"/>
        <v>14483</v>
      </c>
      <c r="P27" s="224">
        <v>2400</v>
      </c>
      <c r="Q27" s="224"/>
      <c r="R27" s="224"/>
      <c r="S27" s="224"/>
      <c r="T27" s="226"/>
      <c r="U27" s="225"/>
    </row>
    <row r="28" spans="2:21" x14ac:dyDescent="0.2">
      <c r="B28" s="217">
        <v>25</v>
      </c>
      <c r="C28" s="159">
        <v>41967</v>
      </c>
      <c r="D28" s="160" t="s">
        <v>530</v>
      </c>
      <c r="E28" s="10" t="s">
        <v>629</v>
      </c>
      <c r="F28" s="218"/>
      <c r="G28" s="219"/>
      <c r="H28" s="220">
        <f t="shared" si="0"/>
        <v>51118.049999999996</v>
      </c>
      <c r="I28" s="227"/>
      <c r="J28" s="227"/>
      <c r="K28" s="218"/>
      <c r="L28" s="219"/>
      <c r="M28" s="224"/>
      <c r="N28" s="224">
        <v>1684</v>
      </c>
      <c r="O28" s="225">
        <f t="shared" si="1"/>
        <v>12799</v>
      </c>
      <c r="P28" s="224"/>
      <c r="Q28" s="224"/>
      <c r="R28" s="224"/>
      <c r="S28" s="224">
        <v>1684</v>
      </c>
      <c r="T28" s="226"/>
      <c r="U28" s="225"/>
    </row>
    <row r="29" spans="2:21" x14ac:dyDescent="0.2">
      <c r="B29" s="217">
        <v>26</v>
      </c>
      <c r="C29" s="159">
        <v>41973</v>
      </c>
      <c r="D29" s="160"/>
      <c r="E29" s="10" t="s">
        <v>395</v>
      </c>
      <c r="F29" s="218">
        <v>3200</v>
      </c>
      <c r="G29" s="219"/>
      <c r="H29" s="220">
        <f t="shared" si="0"/>
        <v>54318.049999999996</v>
      </c>
      <c r="I29" s="227">
        <v>3200</v>
      </c>
      <c r="J29" s="227"/>
      <c r="K29" s="218"/>
      <c r="L29" s="219"/>
      <c r="M29" s="224"/>
      <c r="N29" s="224"/>
      <c r="O29" s="225">
        <f t="shared" si="1"/>
        <v>12799</v>
      </c>
      <c r="P29" s="224"/>
      <c r="Q29" s="224"/>
      <c r="R29" s="224"/>
      <c r="S29" s="224"/>
      <c r="T29" s="226"/>
      <c r="U29" s="225"/>
    </row>
    <row r="30" spans="2:21" x14ac:dyDescent="0.2">
      <c r="B30" s="217">
        <v>27</v>
      </c>
      <c r="C30" s="159">
        <v>41973</v>
      </c>
      <c r="D30" s="160"/>
      <c r="E30" s="10" t="s">
        <v>112</v>
      </c>
      <c r="F30" s="218"/>
      <c r="G30" s="219">
        <v>25</v>
      </c>
      <c r="H30" s="220">
        <f t="shared" si="0"/>
        <v>54293.049999999996</v>
      </c>
      <c r="I30" s="227"/>
      <c r="J30" s="227"/>
      <c r="K30" s="218"/>
      <c r="L30" s="219">
        <v>25</v>
      </c>
      <c r="M30" s="224"/>
      <c r="N30" s="224"/>
      <c r="O30" s="225">
        <f t="shared" si="1"/>
        <v>12799</v>
      </c>
      <c r="P30" s="224"/>
      <c r="Q30" s="224"/>
      <c r="R30" s="224"/>
      <c r="S30" s="224"/>
      <c r="T30" s="226"/>
      <c r="U30" s="225"/>
    </row>
    <row r="31" spans="2:21" x14ac:dyDescent="0.2">
      <c r="B31" s="217">
        <v>28</v>
      </c>
      <c r="C31" s="159">
        <v>41976</v>
      </c>
      <c r="D31" s="160" t="s">
        <v>532</v>
      </c>
      <c r="E31" s="10" t="s">
        <v>167</v>
      </c>
      <c r="F31" s="218"/>
      <c r="G31" s="219"/>
      <c r="H31" s="220">
        <f t="shared" si="0"/>
        <v>54293.049999999996</v>
      </c>
      <c r="I31" s="227"/>
      <c r="J31" s="227"/>
      <c r="K31" s="218"/>
      <c r="L31" s="219"/>
      <c r="M31" s="224"/>
      <c r="N31" s="224">
        <v>1300</v>
      </c>
      <c r="O31" s="225">
        <f t="shared" si="1"/>
        <v>11499</v>
      </c>
      <c r="P31" s="224">
        <v>1300</v>
      </c>
      <c r="Q31" s="224"/>
      <c r="R31" s="224"/>
      <c r="S31" s="224"/>
      <c r="T31" s="226"/>
      <c r="U31" s="225"/>
    </row>
    <row r="32" spans="2:21" x14ac:dyDescent="0.2">
      <c r="B32" s="217">
        <v>29</v>
      </c>
      <c r="C32" s="159">
        <v>41990</v>
      </c>
      <c r="D32" s="160" t="s">
        <v>533</v>
      </c>
      <c r="E32" s="10" t="s">
        <v>167</v>
      </c>
      <c r="F32" s="218"/>
      <c r="G32" s="219"/>
      <c r="H32" s="220">
        <f t="shared" si="0"/>
        <v>54293.049999999996</v>
      </c>
      <c r="I32" s="227"/>
      <c r="J32" s="227"/>
      <c r="K32" s="218"/>
      <c r="L32" s="219"/>
      <c r="M32" s="224"/>
      <c r="N32" s="224">
        <v>3000</v>
      </c>
      <c r="O32" s="225">
        <f t="shared" si="1"/>
        <v>8499</v>
      </c>
      <c r="P32" s="224">
        <v>3000</v>
      </c>
      <c r="Q32" s="224"/>
      <c r="R32" s="224"/>
      <c r="S32" s="224"/>
      <c r="T32" s="226"/>
      <c r="U32" s="225"/>
    </row>
    <row r="33" spans="2:21" x14ac:dyDescent="0.2">
      <c r="B33" s="217">
        <v>30</v>
      </c>
      <c r="C33" s="159">
        <v>42003</v>
      </c>
      <c r="D33" s="160"/>
      <c r="E33" s="10" t="s">
        <v>630</v>
      </c>
      <c r="F33" s="218">
        <v>800</v>
      </c>
      <c r="G33" s="219"/>
      <c r="H33" s="220">
        <f t="shared" si="0"/>
        <v>55093.049999999996</v>
      </c>
      <c r="I33" s="227">
        <v>800</v>
      </c>
      <c r="J33" s="227"/>
      <c r="K33" s="218"/>
      <c r="L33" s="219"/>
      <c r="M33" s="224"/>
      <c r="N33" s="224"/>
      <c r="O33" s="225">
        <f t="shared" si="1"/>
        <v>8499</v>
      </c>
      <c r="P33" s="224"/>
      <c r="Q33" s="224"/>
      <c r="R33" s="224"/>
      <c r="S33" s="224"/>
      <c r="T33" s="226"/>
      <c r="U33" s="225"/>
    </row>
    <row r="34" spans="2:21" x14ac:dyDescent="0.2">
      <c r="B34" s="217">
        <v>31</v>
      </c>
      <c r="C34" s="159">
        <v>42003</v>
      </c>
      <c r="D34" s="160"/>
      <c r="E34" s="10" t="s">
        <v>537</v>
      </c>
      <c r="F34" s="218">
        <v>66.08</v>
      </c>
      <c r="G34" s="219">
        <v>344</v>
      </c>
      <c r="H34" s="220">
        <f t="shared" si="0"/>
        <v>54815.13</v>
      </c>
      <c r="I34" s="227"/>
      <c r="J34" s="227"/>
      <c r="K34" s="218">
        <v>66.8</v>
      </c>
      <c r="L34" s="219">
        <v>344</v>
      </c>
      <c r="M34" s="224"/>
      <c r="N34" s="224"/>
      <c r="O34" s="225">
        <f t="shared" si="1"/>
        <v>8499</v>
      </c>
      <c r="P34" s="224"/>
      <c r="Q34" s="224"/>
      <c r="R34" s="224"/>
      <c r="S34" s="224"/>
      <c r="T34" s="226"/>
      <c r="U34" s="225"/>
    </row>
    <row r="35" spans="2:21" x14ac:dyDescent="0.2">
      <c r="B35" s="217">
        <v>32</v>
      </c>
      <c r="C35" s="159">
        <v>41646</v>
      </c>
      <c r="D35" s="160" t="s">
        <v>534</v>
      </c>
      <c r="E35" s="10" t="s">
        <v>167</v>
      </c>
      <c r="F35" s="218"/>
      <c r="G35" s="219"/>
      <c r="H35" s="220">
        <f t="shared" si="0"/>
        <v>54815.13</v>
      </c>
      <c r="I35" s="227"/>
      <c r="J35" s="227"/>
      <c r="K35" s="218"/>
      <c r="L35" s="219"/>
      <c r="M35" s="224"/>
      <c r="N35" s="224">
        <v>3200</v>
      </c>
      <c r="O35" s="225">
        <f t="shared" si="1"/>
        <v>5299</v>
      </c>
      <c r="P35" s="224">
        <v>3200</v>
      </c>
      <c r="Q35" s="224"/>
      <c r="R35" s="224"/>
      <c r="S35" s="224"/>
      <c r="T35" s="226"/>
      <c r="U35" s="225"/>
    </row>
    <row r="36" spans="2:21" x14ac:dyDescent="0.2">
      <c r="B36" s="217">
        <v>33</v>
      </c>
      <c r="C36" s="159">
        <v>42044</v>
      </c>
      <c r="D36" s="160"/>
      <c r="E36" s="10" t="s">
        <v>624</v>
      </c>
      <c r="F36" s="218"/>
      <c r="G36" s="219">
        <v>30025</v>
      </c>
      <c r="H36" s="220">
        <f t="shared" si="0"/>
        <v>24790.129999999997</v>
      </c>
      <c r="I36" s="227"/>
      <c r="J36" s="227">
        <v>30000</v>
      </c>
      <c r="K36" s="218"/>
      <c r="L36" s="219">
        <v>25</v>
      </c>
      <c r="M36" s="224">
        <v>30000</v>
      </c>
      <c r="N36" s="224"/>
      <c r="O36" s="225">
        <f t="shared" si="1"/>
        <v>35299</v>
      </c>
      <c r="P36" s="224"/>
      <c r="Q36" s="224"/>
      <c r="R36" s="224"/>
      <c r="S36" s="224"/>
      <c r="T36" s="226"/>
      <c r="U36" s="225"/>
    </row>
    <row r="37" spans="2:21" x14ac:dyDescent="0.2">
      <c r="B37" s="217">
        <v>34</v>
      </c>
      <c r="C37" s="159">
        <v>42054</v>
      </c>
      <c r="D37" s="160" t="s">
        <v>536</v>
      </c>
      <c r="E37" s="10" t="s">
        <v>631</v>
      </c>
      <c r="F37" s="218"/>
      <c r="G37" s="219"/>
      <c r="H37" s="220">
        <f t="shared" si="0"/>
        <v>24790.129999999997</v>
      </c>
      <c r="I37" s="227"/>
      <c r="J37" s="227"/>
      <c r="K37" s="218"/>
      <c r="L37" s="219"/>
      <c r="M37" s="224"/>
      <c r="N37" s="224">
        <v>2200</v>
      </c>
      <c r="O37" s="225">
        <f t="shared" si="1"/>
        <v>33099</v>
      </c>
      <c r="P37" s="224">
        <v>2200</v>
      </c>
      <c r="Q37" s="224"/>
      <c r="R37" s="224"/>
      <c r="S37" s="224"/>
      <c r="T37" s="226"/>
      <c r="U37" s="225"/>
    </row>
    <row r="38" spans="2:21" x14ac:dyDescent="0.2">
      <c r="B38" s="217">
        <v>35</v>
      </c>
      <c r="C38" s="159">
        <v>42075</v>
      </c>
      <c r="D38" s="160" t="s">
        <v>538</v>
      </c>
      <c r="E38" s="10" t="s">
        <v>632</v>
      </c>
      <c r="F38" s="218"/>
      <c r="G38" s="219"/>
      <c r="H38" s="220">
        <f t="shared" si="0"/>
        <v>24790.129999999997</v>
      </c>
      <c r="I38" s="227"/>
      <c r="J38" s="227"/>
      <c r="K38" s="218"/>
      <c r="L38" s="219"/>
      <c r="M38" s="224"/>
      <c r="N38" s="224">
        <v>750</v>
      </c>
      <c r="O38" s="225">
        <f t="shared" si="1"/>
        <v>32349</v>
      </c>
      <c r="P38" s="224">
        <v>750</v>
      </c>
      <c r="Q38" s="224"/>
      <c r="R38" s="224"/>
      <c r="S38" s="224"/>
      <c r="T38" s="226"/>
      <c r="U38" s="225"/>
    </row>
    <row r="39" spans="2:21" x14ac:dyDescent="0.2">
      <c r="B39" s="217">
        <v>36</v>
      </c>
      <c r="C39" s="159">
        <v>42081</v>
      </c>
      <c r="D39" s="160" t="s">
        <v>539</v>
      </c>
      <c r="E39" s="10" t="s">
        <v>632</v>
      </c>
      <c r="F39" s="218"/>
      <c r="G39" s="219"/>
      <c r="H39" s="220">
        <f t="shared" si="0"/>
        <v>24790.129999999997</v>
      </c>
      <c r="I39" s="227"/>
      <c r="J39" s="227"/>
      <c r="K39" s="218"/>
      <c r="L39" s="219"/>
      <c r="M39" s="224"/>
      <c r="N39" s="224">
        <v>630</v>
      </c>
      <c r="O39" s="225">
        <f t="shared" si="1"/>
        <v>31719</v>
      </c>
      <c r="P39" s="224">
        <v>630</v>
      </c>
      <c r="Q39" s="224"/>
      <c r="R39" s="224"/>
      <c r="S39" s="224"/>
      <c r="T39" s="226"/>
      <c r="U39" s="225"/>
    </row>
    <row r="40" spans="2:21" x14ac:dyDescent="0.2">
      <c r="B40" s="217">
        <v>37</v>
      </c>
      <c r="C40" s="159">
        <v>42081</v>
      </c>
      <c r="D40" s="160" t="s">
        <v>540</v>
      </c>
      <c r="E40" s="10" t="s">
        <v>633</v>
      </c>
      <c r="F40" s="218"/>
      <c r="G40" s="219"/>
      <c r="H40" s="220">
        <f t="shared" si="0"/>
        <v>24790.129999999997</v>
      </c>
      <c r="I40" s="227"/>
      <c r="J40" s="227"/>
      <c r="K40" s="218"/>
      <c r="L40" s="219"/>
      <c r="M40" s="224"/>
      <c r="N40" s="224">
        <v>560</v>
      </c>
      <c r="O40" s="225">
        <f t="shared" si="1"/>
        <v>31159</v>
      </c>
      <c r="P40" s="224"/>
      <c r="Q40" s="224"/>
      <c r="R40" s="224"/>
      <c r="S40" s="224">
        <v>560</v>
      </c>
      <c r="T40" s="226"/>
      <c r="U40" s="225"/>
    </row>
    <row r="41" spans="2:21" x14ac:dyDescent="0.2">
      <c r="B41" s="217">
        <v>38</v>
      </c>
      <c r="C41" s="159">
        <v>42089</v>
      </c>
      <c r="D41" s="160" t="s">
        <v>542</v>
      </c>
      <c r="E41" s="10" t="s">
        <v>167</v>
      </c>
      <c r="F41" s="218"/>
      <c r="G41" s="219"/>
      <c r="H41" s="220">
        <f t="shared" si="0"/>
        <v>24790.129999999997</v>
      </c>
      <c r="I41" s="227"/>
      <c r="J41" s="227"/>
      <c r="K41" s="218"/>
      <c r="L41" s="219"/>
      <c r="M41" s="224"/>
      <c r="N41" s="224">
        <v>2080</v>
      </c>
      <c r="O41" s="225">
        <f t="shared" si="1"/>
        <v>29079</v>
      </c>
      <c r="P41" s="224">
        <v>2080</v>
      </c>
      <c r="Q41" s="224"/>
      <c r="R41" s="224"/>
      <c r="S41" s="224"/>
      <c r="T41" s="226"/>
      <c r="U41" s="225"/>
    </row>
    <row r="42" spans="2:21" x14ac:dyDescent="0.2">
      <c r="B42" s="217">
        <v>39</v>
      </c>
      <c r="C42" s="88">
        <v>42090</v>
      </c>
      <c r="D42" s="157" t="s">
        <v>544</v>
      </c>
      <c r="E42" s="87" t="s">
        <v>634</v>
      </c>
      <c r="F42" s="218"/>
      <c r="G42" s="219"/>
      <c r="H42" s="220">
        <f t="shared" si="0"/>
        <v>24790.129999999997</v>
      </c>
      <c r="I42" s="227"/>
      <c r="J42" s="227"/>
      <c r="K42" s="218"/>
      <c r="L42" s="219"/>
      <c r="M42" s="224"/>
      <c r="N42" s="224">
        <v>1540</v>
      </c>
      <c r="O42" s="225">
        <f t="shared" si="1"/>
        <v>27539</v>
      </c>
      <c r="P42" s="224">
        <v>1540</v>
      </c>
      <c r="Q42" s="224"/>
      <c r="R42" s="224"/>
      <c r="S42" s="224"/>
      <c r="T42" s="226"/>
      <c r="U42" s="225"/>
    </row>
    <row r="43" spans="2:21" x14ac:dyDescent="0.2">
      <c r="B43" s="217">
        <v>40</v>
      </c>
      <c r="C43" s="88">
        <v>42094</v>
      </c>
      <c r="D43" s="157"/>
      <c r="E43" s="87" t="s">
        <v>537</v>
      </c>
      <c r="F43" s="218">
        <v>47.26</v>
      </c>
      <c r="G43" s="219">
        <v>330</v>
      </c>
      <c r="H43" s="220">
        <f t="shared" si="0"/>
        <v>24507.389999999996</v>
      </c>
      <c r="I43" s="227"/>
      <c r="J43" s="227"/>
      <c r="K43" s="218">
        <v>47.26</v>
      </c>
      <c r="L43" s="219">
        <v>330</v>
      </c>
      <c r="M43" s="224"/>
      <c r="N43" s="224"/>
      <c r="O43" s="225">
        <f t="shared" si="1"/>
        <v>27539</v>
      </c>
      <c r="P43" s="224"/>
      <c r="Q43" s="224"/>
      <c r="R43" s="224"/>
      <c r="S43" s="224"/>
      <c r="T43" s="226"/>
      <c r="U43" s="225"/>
    </row>
    <row r="44" spans="2:21" x14ac:dyDescent="0.2">
      <c r="B44" s="217">
        <v>41</v>
      </c>
      <c r="C44" s="88">
        <v>42102</v>
      </c>
      <c r="D44" s="157" t="s">
        <v>546</v>
      </c>
      <c r="E44" s="87" t="s">
        <v>167</v>
      </c>
      <c r="F44" s="218"/>
      <c r="G44" s="219"/>
      <c r="H44" s="220">
        <f t="shared" si="0"/>
        <v>24507.389999999996</v>
      </c>
      <c r="I44" s="227"/>
      <c r="J44" s="227"/>
      <c r="K44" s="218"/>
      <c r="L44" s="219"/>
      <c r="M44" s="224"/>
      <c r="N44" s="224">
        <v>1720</v>
      </c>
      <c r="O44" s="225">
        <f t="shared" si="1"/>
        <v>25819</v>
      </c>
      <c r="P44" s="224">
        <v>1720</v>
      </c>
      <c r="Q44" s="224"/>
      <c r="R44" s="224"/>
      <c r="S44" s="224"/>
      <c r="T44" s="226"/>
      <c r="U44" s="225"/>
    </row>
    <row r="45" spans="2:21" x14ac:dyDescent="0.2">
      <c r="B45" s="217">
        <v>42</v>
      </c>
      <c r="C45" s="88">
        <v>42107</v>
      </c>
      <c r="D45" s="157" t="s">
        <v>548</v>
      </c>
      <c r="E45" s="87" t="s">
        <v>167</v>
      </c>
      <c r="F45" s="218"/>
      <c r="G45" s="219"/>
      <c r="H45" s="220">
        <f t="shared" si="0"/>
        <v>24507.389999999996</v>
      </c>
      <c r="I45" s="227"/>
      <c r="J45" s="227"/>
      <c r="K45" s="218"/>
      <c r="L45" s="219"/>
      <c r="M45" s="224"/>
      <c r="N45" s="224">
        <v>2500</v>
      </c>
      <c r="O45" s="225">
        <f t="shared" si="1"/>
        <v>23319</v>
      </c>
      <c r="P45" s="224">
        <v>2500</v>
      </c>
      <c r="Q45" s="224"/>
      <c r="R45" s="224"/>
      <c r="S45" s="224"/>
      <c r="T45" s="226"/>
      <c r="U45" s="225"/>
    </row>
    <row r="46" spans="2:21" x14ac:dyDescent="0.2">
      <c r="B46" s="217">
        <v>43</v>
      </c>
      <c r="C46" s="88">
        <v>42116</v>
      </c>
      <c r="D46" s="157" t="s">
        <v>570</v>
      </c>
      <c r="E46" s="87" t="s">
        <v>635</v>
      </c>
      <c r="F46" s="218"/>
      <c r="G46" s="219"/>
      <c r="H46" s="220">
        <f t="shared" si="0"/>
        <v>24507.389999999996</v>
      </c>
      <c r="I46" s="227"/>
      <c r="J46" s="227"/>
      <c r="K46" s="218"/>
      <c r="L46" s="219"/>
      <c r="M46" s="224"/>
      <c r="N46" s="224">
        <v>6160</v>
      </c>
      <c r="O46" s="225">
        <f t="shared" si="1"/>
        <v>17159</v>
      </c>
      <c r="P46" s="224"/>
      <c r="Q46" s="224"/>
      <c r="R46" s="224"/>
      <c r="S46" s="224"/>
      <c r="T46" s="226">
        <v>6160</v>
      </c>
      <c r="U46" s="225"/>
    </row>
    <row r="47" spans="2:21" x14ac:dyDescent="0.2">
      <c r="B47" s="217">
        <v>44</v>
      </c>
      <c r="C47" s="88">
        <v>42116</v>
      </c>
      <c r="D47" s="157" t="s">
        <v>571</v>
      </c>
      <c r="E47" s="87" t="s">
        <v>636</v>
      </c>
      <c r="F47" s="218"/>
      <c r="G47" s="219"/>
      <c r="H47" s="220">
        <f t="shared" si="0"/>
        <v>24507.389999999996</v>
      </c>
      <c r="I47" s="227"/>
      <c r="J47" s="227"/>
      <c r="K47" s="218"/>
      <c r="L47" s="219"/>
      <c r="M47" s="224"/>
      <c r="N47" s="224">
        <v>3230</v>
      </c>
      <c r="O47" s="225">
        <f t="shared" si="1"/>
        <v>13929</v>
      </c>
      <c r="P47" s="224"/>
      <c r="Q47" s="224"/>
      <c r="R47" s="224">
        <v>3230</v>
      </c>
      <c r="S47" s="224"/>
      <c r="T47" s="226"/>
      <c r="U47" s="225"/>
    </row>
    <row r="48" spans="2:21" x14ac:dyDescent="0.2">
      <c r="B48" s="217">
        <v>45</v>
      </c>
      <c r="C48" s="88">
        <v>42131</v>
      </c>
      <c r="D48" s="157" t="s">
        <v>572</v>
      </c>
      <c r="E48" s="87" t="s">
        <v>637</v>
      </c>
      <c r="F48" s="218"/>
      <c r="G48" s="219"/>
      <c r="H48" s="220">
        <f t="shared" si="0"/>
        <v>24507.389999999996</v>
      </c>
      <c r="I48" s="227"/>
      <c r="J48" s="227"/>
      <c r="K48" s="218"/>
      <c r="L48" s="219"/>
      <c r="M48" s="224"/>
      <c r="N48" s="224">
        <v>2655</v>
      </c>
      <c r="O48" s="225">
        <f t="shared" si="1"/>
        <v>11274</v>
      </c>
      <c r="P48" s="224"/>
      <c r="Q48" s="224"/>
      <c r="R48" s="224"/>
      <c r="S48" s="224"/>
      <c r="T48" s="226">
        <v>2655</v>
      </c>
      <c r="U48" s="225"/>
    </row>
    <row r="49" spans="1:21" x14ac:dyDescent="0.2">
      <c r="B49" s="217">
        <v>46</v>
      </c>
      <c r="C49" s="88">
        <v>42136</v>
      </c>
      <c r="D49" s="157" t="s">
        <v>574</v>
      </c>
      <c r="E49" s="87" t="s">
        <v>638</v>
      </c>
      <c r="F49" s="218"/>
      <c r="G49" s="219"/>
      <c r="H49" s="220">
        <f t="shared" si="0"/>
        <v>24507.389999999996</v>
      </c>
      <c r="I49" s="227"/>
      <c r="J49" s="227"/>
      <c r="K49" s="218"/>
      <c r="L49" s="219"/>
      <c r="M49" s="224"/>
      <c r="N49" s="224">
        <v>7920</v>
      </c>
      <c r="O49" s="225">
        <f t="shared" si="1"/>
        <v>3354</v>
      </c>
      <c r="P49" s="224"/>
      <c r="Q49" s="224"/>
      <c r="R49" s="224">
        <v>7920</v>
      </c>
      <c r="S49" s="224"/>
      <c r="T49" s="226"/>
      <c r="U49" s="225"/>
    </row>
    <row r="50" spans="1:21" x14ac:dyDescent="0.2">
      <c r="B50" s="217">
        <v>47</v>
      </c>
      <c r="C50" s="88">
        <v>42138</v>
      </c>
      <c r="D50" s="157"/>
      <c r="E50" s="87" t="s">
        <v>624</v>
      </c>
      <c r="F50" s="218"/>
      <c r="G50" s="219">
        <v>23500</v>
      </c>
      <c r="H50" s="220">
        <f t="shared" si="0"/>
        <v>1007.3899999999958</v>
      </c>
      <c r="I50" s="227"/>
      <c r="J50" s="227">
        <v>23500</v>
      </c>
      <c r="K50" s="218"/>
      <c r="L50" s="219"/>
      <c r="M50" s="224">
        <v>23500</v>
      </c>
      <c r="N50" s="224"/>
      <c r="O50" s="225">
        <f t="shared" si="1"/>
        <v>26854</v>
      </c>
      <c r="P50" s="224"/>
      <c r="Q50" s="224"/>
      <c r="R50" s="224"/>
      <c r="S50" s="224"/>
      <c r="T50" s="226"/>
      <c r="U50" s="225"/>
    </row>
    <row r="51" spans="1:21" x14ac:dyDescent="0.2">
      <c r="B51" s="217">
        <v>48</v>
      </c>
      <c r="C51" s="159">
        <v>42142</v>
      </c>
      <c r="D51" s="160" t="s">
        <v>639</v>
      </c>
      <c r="E51" s="10" t="s">
        <v>640</v>
      </c>
      <c r="F51" s="218"/>
      <c r="G51" s="219"/>
      <c r="H51" s="220">
        <f t="shared" si="0"/>
        <v>1007.3899999999958</v>
      </c>
      <c r="I51" s="227"/>
      <c r="J51" s="227"/>
      <c r="K51" s="218"/>
      <c r="L51" s="219"/>
      <c r="M51" s="224"/>
      <c r="N51" s="224">
        <v>2491</v>
      </c>
      <c r="O51" s="225">
        <f t="shared" si="1"/>
        <v>24363</v>
      </c>
      <c r="P51" s="224"/>
      <c r="Q51" s="224"/>
      <c r="R51" s="224"/>
      <c r="S51" s="224"/>
      <c r="T51" s="226">
        <v>2491</v>
      </c>
      <c r="U51" s="225"/>
    </row>
    <row r="52" spans="1:21" x14ac:dyDescent="0.2">
      <c r="B52" s="217">
        <v>49</v>
      </c>
      <c r="C52" s="159">
        <v>42145</v>
      </c>
      <c r="D52" s="160" t="s">
        <v>641</v>
      </c>
      <c r="E52" s="10" t="s">
        <v>642</v>
      </c>
      <c r="F52" s="218"/>
      <c r="G52" s="219"/>
      <c r="H52" s="220">
        <f t="shared" si="0"/>
        <v>1007.3899999999958</v>
      </c>
      <c r="I52" s="227"/>
      <c r="J52" s="227"/>
      <c r="K52" s="218"/>
      <c r="L52" s="219"/>
      <c r="M52" s="224"/>
      <c r="N52" s="224">
        <v>8290</v>
      </c>
      <c r="O52" s="225">
        <f t="shared" si="1"/>
        <v>16073</v>
      </c>
      <c r="P52" s="224"/>
      <c r="Q52" s="224"/>
      <c r="R52" s="224">
        <v>8290</v>
      </c>
      <c r="S52" s="224"/>
      <c r="T52" s="226"/>
      <c r="U52" s="225"/>
    </row>
    <row r="53" spans="1:21" x14ac:dyDescent="0.2">
      <c r="B53" s="217">
        <v>50</v>
      </c>
      <c r="C53" s="159">
        <v>42149</v>
      </c>
      <c r="D53" s="160" t="s">
        <v>643</v>
      </c>
      <c r="E53" s="10" t="s">
        <v>644</v>
      </c>
      <c r="F53" s="218"/>
      <c r="G53" s="219"/>
      <c r="H53" s="220">
        <f t="shared" si="0"/>
        <v>1007.3899999999958</v>
      </c>
      <c r="I53" s="227"/>
      <c r="J53" s="227"/>
      <c r="K53" s="218"/>
      <c r="L53" s="219"/>
      <c r="M53" s="224"/>
      <c r="N53" s="224">
        <v>2218</v>
      </c>
      <c r="O53" s="225">
        <f t="shared" si="1"/>
        <v>13855</v>
      </c>
      <c r="P53" s="224"/>
      <c r="Q53" s="224"/>
      <c r="R53" s="224"/>
      <c r="S53" s="224"/>
      <c r="T53" s="226">
        <v>2218</v>
      </c>
      <c r="U53" s="225"/>
    </row>
    <row r="54" spans="1:21" x14ac:dyDescent="0.2">
      <c r="B54" s="217">
        <v>51</v>
      </c>
      <c r="C54" s="159">
        <v>42149</v>
      </c>
      <c r="D54" s="160" t="s">
        <v>645</v>
      </c>
      <c r="E54" s="10" t="s">
        <v>646</v>
      </c>
      <c r="F54" s="218"/>
      <c r="G54" s="219"/>
      <c r="H54" s="220">
        <f t="shared" si="0"/>
        <v>1007.3899999999958</v>
      </c>
      <c r="I54" s="227"/>
      <c r="J54" s="227"/>
      <c r="K54" s="218"/>
      <c r="L54" s="219"/>
      <c r="M54" s="224"/>
      <c r="N54" s="224">
        <v>2574</v>
      </c>
      <c r="O54" s="225">
        <f t="shared" si="1"/>
        <v>11281</v>
      </c>
      <c r="P54" s="224"/>
      <c r="Q54" s="224"/>
      <c r="R54" s="224"/>
      <c r="S54" s="224"/>
      <c r="T54" s="226">
        <v>2574</v>
      </c>
      <c r="U54" s="225"/>
    </row>
    <row r="55" spans="1:21" x14ac:dyDescent="0.2">
      <c r="B55" s="258">
        <v>52</v>
      </c>
      <c r="C55" s="162">
        <v>42155</v>
      </c>
      <c r="D55" s="259"/>
      <c r="E55" s="260" t="s">
        <v>537</v>
      </c>
      <c r="F55" s="230"/>
      <c r="G55" s="231">
        <v>25</v>
      </c>
      <c r="H55" s="232">
        <f t="shared" si="0"/>
        <v>982.38999999999578</v>
      </c>
      <c r="I55" s="233"/>
      <c r="J55" s="231"/>
      <c r="K55" s="233"/>
      <c r="L55" s="261">
        <v>25</v>
      </c>
      <c r="M55" s="262"/>
      <c r="N55" s="234"/>
      <c r="O55" s="235">
        <f t="shared" si="1"/>
        <v>11281</v>
      </c>
      <c r="P55" s="234"/>
      <c r="Q55" s="234"/>
      <c r="R55" s="234"/>
      <c r="S55" s="234"/>
      <c r="T55" s="236"/>
      <c r="U55" s="235"/>
    </row>
    <row r="56" spans="1:21" x14ac:dyDescent="0.2">
      <c r="B56" s="217">
        <v>53</v>
      </c>
      <c r="C56" s="88">
        <v>42158</v>
      </c>
      <c r="D56" s="259" t="s">
        <v>647</v>
      </c>
      <c r="E56" s="263" t="s">
        <v>648</v>
      </c>
      <c r="F56" s="218"/>
      <c r="G56" s="264"/>
      <c r="H56" s="218">
        <f t="shared" si="0"/>
        <v>982.38999999999578</v>
      </c>
      <c r="I56" s="220"/>
      <c r="J56" s="219"/>
      <c r="K56" s="227"/>
      <c r="L56" s="264"/>
      <c r="M56" s="265"/>
      <c r="N56" s="224">
        <v>4150</v>
      </c>
      <c r="O56" s="225">
        <f t="shared" si="1"/>
        <v>7131</v>
      </c>
      <c r="P56" s="224">
        <v>4150</v>
      </c>
      <c r="Q56" s="224"/>
      <c r="R56" s="224"/>
      <c r="S56" s="224"/>
      <c r="T56" s="226"/>
      <c r="U56" s="225"/>
    </row>
    <row r="57" spans="1:21" x14ac:dyDescent="0.2">
      <c r="B57" s="258">
        <v>54</v>
      </c>
      <c r="C57" s="88">
        <v>42170</v>
      </c>
      <c r="D57" s="259" t="s">
        <v>649</v>
      </c>
      <c r="E57" s="263" t="s">
        <v>650</v>
      </c>
      <c r="F57" s="218"/>
      <c r="G57" s="264"/>
      <c r="H57" s="218">
        <f t="shared" si="0"/>
        <v>982.38999999999578</v>
      </c>
      <c r="I57" s="220"/>
      <c r="J57" s="219"/>
      <c r="K57" s="227"/>
      <c r="L57" s="264"/>
      <c r="M57" s="265"/>
      <c r="N57" s="224">
        <v>4830</v>
      </c>
      <c r="O57" s="235">
        <f t="shared" si="1"/>
        <v>2301</v>
      </c>
      <c r="P57" s="224"/>
      <c r="Q57" s="224">
        <v>4830</v>
      </c>
      <c r="R57" s="224"/>
      <c r="S57" s="224"/>
      <c r="T57" s="226"/>
      <c r="U57" s="225"/>
    </row>
    <row r="58" spans="1:21" x14ac:dyDescent="0.2">
      <c r="B58" s="217">
        <v>55</v>
      </c>
      <c r="C58" s="88">
        <v>42170</v>
      </c>
      <c r="D58" s="259" t="s">
        <v>651</v>
      </c>
      <c r="E58" s="263" t="s">
        <v>652</v>
      </c>
      <c r="F58" s="218"/>
      <c r="G58" s="264"/>
      <c r="H58" s="218">
        <f t="shared" si="0"/>
        <v>982.38999999999578</v>
      </c>
      <c r="I58" s="220"/>
      <c r="J58" s="219"/>
      <c r="K58" s="227"/>
      <c r="L58" s="264"/>
      <c r="M58" s="265"/>
      <c r="N58" s="224">
        <v>690</v>
      </c>
      <c r="O58" s="225">
        <f t="shared" si="1"/>
        <v>1611</v>
      </c>
      <c r="P58" s="224">
        <v>690</v>
      </c>
      <c r="Q58" s="224"/>
      <c r="R58" s="224"/>
      <c r="S58" s="224"/>
      <c r="T58" s="226"/>
      <c r="U58" s="225"/>
    </row>
    <row r="59" spans="1:21" x14ac:dyDescent="0.2">
      <c r="B59" s="258">
        <v>56</v>
      </c>
      <c r="C59" s="88">
        <v>42177</v>
      </c>
      <c r="D59" s="259" t="s">
        <v>653</v>
      </c>
      <c r="E59" s="263" t="s">
        <v>654</v>
      </c>
      <c r="F59" s="218"/>
      <c r="G59" s="264"/>
      <c r="H59" s="218">
        <f t="shared" si="0"/>
        <v>982.38999999999578</v>
      </c>
      <c r="I59" s="220"/>
      <c r="J59" s="219"/>
      <c r="K59" s="227"/>
      <c r="L59" s="264"/>
      <c r="M59" s="265"/>
      <c r="N59" s="224">
        <v>716</v>
      </c>
      <c r="O59" s="235">
        <f t="shared" si="1"/>
        <v>895</v>
      </c>
      <c r="P59" s="224"/>
      <c r="Q59" s="224"/>
      <c r="R59" s="224"/>
      <c r="S59" s="224"/>
      <c r="T59" s="226">
        <v>716</v>
      </c>
      <c r="U59" s="225"/>
    </row>
    <row r="60" spans="1:21" x14ac:dyDescent="0.2">
      <c r="B60" s="217">
        <v>57</v>
      </c>
      <c r="C60" s="88">
        <v>42185</v>
      </c>
      <c r="D60" s="259"/>
      <c r="E60" s="263" t="s">
        <v>655</v>
      </c>
      <c r="F60" s="218">
        <v>15.3</v>
      </c>
      <c r="G60" s="264"/>
      <c r="H60" s="218">
        <f t="shared" si="0"/>
        <v>997.68999999999573</v>
      </c>
      <c r="I60" s="220"/>
      <c r="J60" s="219"/>
      <c r="K60" s="227">
        <v>15.3</v>
      </c>
      <c r="L60" s="264"/>
      <c r="M60" s="265"/>
      <c r="N60" s="224"/>
      <c r="O60" s="235">
        <f t="shared" si="1"/>
        <v>895</v>
      </c>
      <c r="P60" s="224"/>
      <c r="Q60" s="224"/>
      <c r="R60" s="224"/>
      <c r="S60" s="224"/>
      <c r="T60" s="226"/>
      <c r="U60" s="225"/>
    </row>
    <row r="61" spans="1:21" x14ac:dyDescent="0.2">
      <c r="B61" s="258">
        <v>58</v>
      </c>
      <c r="C61" s="88">
        <v>42185</v>
      </c>
      <c r="D61" s="259"/>
      <c r="E61" s="263" t="s">
        <v>381</v>
      </c>
      <c r="F61" s="218"/>
      <c r="G61" s="264">
        <v>330</v>
      </c>
      <c r="H61" s="218">
        <f t="shared" si="0"/>
        <v>667.68999999999573</v>
      </c>
      <c r="I61" s="220"/>
      <c r="J61" s="219"/>
      <c r="K61" s="227"/>
      <c r="L61" s="264">
        <v>330</v>
      </c>
      <c r="M61" s="265"/>
      <c r="N61" s="224"/>
      <c r="O61" s="235">
        <f t="shared" si="1"/>
        <v>895</v>
      </c>
      <c r="P61" s="224"/>
      <c r="Q61" s="224"/>
      <c r="R61" s="224"/>
      <c r="S61" s="224"/>
      <c r="T61" s="226"/>
      <c r="U61" s="225"/>
    </row>
    <row r="62" spans="1:21" x14ac:dyDescent="0.2">
      <c r="B62" s="217">
        <v>59</v>
      </c>
      <c r="C62" s="162">
        <v>42179</v>
      </c>
      <c r="D62" s="266" t="s">
        <v>656</v>
      </c>
      <c r="E62" s="260" t="s">
        <v>652</v>
      </c>
      <c r="F62" s="233"/>
      <c r="G62" s="261"/>
      <c r="H62" s="230">
        <f t="shared" si="0"/>
        <v>667.68999999999573</v>
      </c>
      <c r="I62" s="232"/>
      <c r="J62" s="231"/>
      <c r="K62" s="233"/>
      <c r="L62" s="261"/>
      <c r="M62" s="262"/>
      <c r="N62" s="234">
        <v>600</v>
      </c>
      <c r="O62" s="235">
        <f>SUM(O59+M62-N62)</f>
        <v>295</v>
      </c>
      <c r="P62" s="234">
        <v>600</v>
      </c>
      <c r="Q62" s="234"/>
      <c r="R62" s="234"/>
      <c r="S62" s="234"/>
      <c r="T62" s="236"/>
      <c r="U62" s="235"/>
    </row>
    <row r="63" spans="1:21" s="182" customFormat="1" ht="15" x14ac:dyDescent="0.25">
      <c r="A63" s="237"/>
      <c r="B63" s="258"/>
      <c r="C63" s="267" t="s">
        <v>191</v>
      </c>
      <c r="D63" s="268"/>
      <c r="E63" s="172"/>
      <c r="F63" s="241"/>
      <c r="G63" s="241"/>
      <c r="H63" s="241">
        <f t="shared" si="0"/>
        <v>667.68999999999573</v>
      </c>
      <c r="I63" s="242">
        <f t="shared" ref="I63:N63" si="2">SUM(I4:I62)</f>
        <v>84800</v>
      </c>
      <c r="J63" s="242">
        <f t="shared" si="2"/>
        <v>83500</v>
      </c>
      <c r="K63" s="239">
        <f t="shared" si="2"/>
        <v>147.98000000000002</v>
      </c>
      <c r="L63" s="240">
        <f t="shared" si="2"/>
        <v>1953</v>
      </c>
      <c r="M63" s="243">
        <f t="shared" si="2"/>
        <v>91340</v>
      </c>
      <c r="N63" s="243">
        <f t="shared" si="2"/>
        <v>91111</v>
      </c>
      <c r="O63" s="212">
        <f>O62</f>
        <v>295</v>
      </c>
      <c r="P63" s="243">
        <f>SUM(P5:P62)</f>
        <v>38360</v>
      </c>
      <c r="Q63" s="243">
        <f>SUM(Q4:Q62)</f>
        <v>4830</v>
      </c>
      <c r="R63" s="243">
        <f>SUM(R4:R62)</f>
        <v>23435</v>
      </c>
      <c r="S63" s="243">
        <f>SUM(S4:S62)</f>
        <v>7032</v>
      </c>
      <c r="T63" s="244">
        <f>SUM(T4:T62)</f>
        <v>16814</v>
      </c>
      <c r="U63" s="212">
        <f>SUM(U4:U62)</f>
        <v>7840</v>
      </c>
    </row>
    <row r="64" spans="1:21" x14ac:dyDescent="0.2">
      <c r="G64" s="213" t="s">
        <v>192</v>
      </c>
      <c r="P64" s="213" t="s">
        <v>2</v>
      </c>
    </row>
  </sheetData>
  <sheetProtection selectLockedCells="1" selectUnlockedCells="1"/>
  <mergeCells count="7">
    <mergeCell ref="B1:U1"/>
    <mergeCell ref="B2:B3"/>
    <mergeCell ref="C2:C3"/>
    <mergeCell ref="D2:D3"/>
    <mergeCell ref="E2:E3"/>
    <mergeCell ref="F2:L2"/>
    <mergeCell ref="M2:U2"/>
  </mergeCells>
  <phoneticPr fontId="0" type="noConversion"/>
  <pageMargins left="0.59027777777777779" right="0" top="0.78749999999999998" bottom="0" header="0.51180555555555551" footer="0.51180555555555551"/>
  <pageSetup paperSize="9" firstPageNumber="0" fitToHeight="2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1"/>
  <sheetViews>
    <sheetView zoomScale="55" zoomScaleNormal="55" workbookViewId="0">
      <pane xSplit="3" ySplit="3" topLeftCell="D39" activePane="bottomRight" state="frozen"/>
      <selection pane="topRight" activeCell="D1" sqref="D1"/>
      <selection pane="bottomLeft" activeCell="A39" sqref="A39"/>
      <selection pane="bottomRight" activeCell="G67" sqref="G67"/>
    </sheetView>
  </sheetViews>
  <sheetFormatPr defaultColWidth="9" defaultRowHeight="14.25" x14ac:dyDescent="0.2"/>
  <cols>
    <col min="1" max="1" width="3.5" customWidth="1"/>
    <col min="2" max="2" width="9.125" style="74" customWidth="1"/>
    <col min="3" max="3" width="10.125" customWidth="1"/>
    <col min="4" max="4" width="10.125" style="194" customWidth="1"/>
    <col min="5" max="5" width="29" style="213" customWidth="1"/>
    <col min="6" max="6" width="17.125" style="213" customWidth="1"/>
    <col min="7" max="7" width="13.125" style="213" customWidth="1"/>
    <col min="8" max="9" width="15.625" style="213" customWidth="1"/>
    <col min="10" max="11" width="13.125" style="213" customWidth="1"/>
    <col min="12" max="12" width="12.125" style="213" customWidth="1"/>
    <col min="13" max="14" width="13.125" style="213" customWidth="1"/>
    <col min="15" max="15" width="12.625" style="213" customWidth="1"/>
    <col min="16" max="16" width="13.875" style="213" customWidth="1"/>
    <col min="17" max="18" width="12.625" style="213" customWidth="1"/>
    <col min="19" max="19" width="17.125" style="213" customWidth="1"/>
    <col min="20" max="20" width="12.625" style="214" customWidth="1"/>
    <col min="21" max="21" width="19.5" customWidth="1"/>
  </cols>
  <sheetData>
    <row r="1" spans="2:21" ht="45" customHeight="1" x14ac:dyDescent="0.2">
      <c r="B1" s="300" t="s">
        <v>657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2:21" ht="15.75" customHeight="1" x14ac:dyDescent="0.25">
      <c r="B2" s="294" t="s">
        <v>5</v>
      </c>
      <c r="C2" s="295" t="s">
        <v>6</v>
      </c>
      <c r="D2" s="296" t="s">
        <v>511</v>
      </c>
      <c r="E2" s="297" t="s">
        <v>7</v>
      </c>
      <c r="F2" s="301" t="s">
        <v>1</v>
      </c>
      <c r="G2" s="301"/>
      <c r="H2" s="301"/>
      <c r="I2" s="301"/>
      <c r="J2" s="301"/>
      <c r="K2" s="301"/>
      <c r="L2" s="301"/>
      <c r="M2" s="302" t="s">
        <v>3</v>
      </c>
      <c r="N2" s="302"/>
      <c r="O2" s="302"/>
      <c r="P2" s="302"/>
      <c r="Q2" s="302"/>
      <c r="R2" s="302"/>
      <c r="S2" s="302"/>
      <c r="T2" s="302"/>
      <c r="U2" s="302"/>
    </row>
    <row r="3" spans="2:21" ht="43.5" x14ac:dyDescent="0.25">
      <c r="B3" s="294"/>
      <c r="C3" s="295"/>
      <c r="D3" s="296"/>
      <c r="E3" s="297"/>
      <c r="F3" s="134" t="s">
        <v>8</v>
      </c>
      <c r="G3" s="135" t="s">
        <v>9</v>
      </c>
      <c r="H3" s="136" t="s">
        <v>10</v>
      </c>
      <c r="I3" s="256" t="s">
        <v>320</v>
      </c>
      <c r="J3" s="138" t="s">
        <v>348</v>
      </c>
      <c r="K3" s="135" t="s">
        <v>159</v>
      </c>
      <c r="L3" s="134" t="s">
        <v>11</v>
      </c>
      <c r="M3" s="139" t="s">
        <v>13</v>
      </c>
      <c r="N3" s="140" t="s">
        <v>14</v>
      </c>
      <c r="O3" s="141" t="s">
        <v>10</v>
      </c>
      <c r="P3" s="257" t="s">
        <v>612</v>
      </c>
      <c r="Q3" s="142" t="s">
        <v>474</v>
      </c>
      <c r="R3" s="143" t="s">
        <v>613</v>
      </c>
      <c r="S3" s="144" t="s">
        <v>614</v>
      </c>
      <c r="T3" s="145" t="s">
        <v>552</v>
      </c>
      <c r="U3" s="146" t="s">
        <v>475</v>
      </c>
    </row>
    <row r="4" spans="2:21" x14ac:dyDescent="0.2">
      <c r="B4" s="217">
        <v>1</v>
      </c>
      <c r="C4" s="88"/>
      <c r="D4" s="147"/>
      <c r="E4" s="117" t="s">
        <v>439</v>
      </c>
      <c r="F4" s="218"/>
      <c r="G4" s="219"/>
      <c r="H4" s="220">
        <v>667.69</v>
      </c>
      <c r="I4" s="221"/>
      <c r="J4" s="221"/>
      <c r="K4" s="222"/>
      <c r="L4" s="223"/>
      <c r="M4" s="224"/>
      <c r="N4" s="224"/>
      <c r="O4" s="225">
        <v>295</v>
      </c>
      <c r="P4" s="224"/>
      <c r="Q4" s="224"/>
      <c r="R4" s="224"/>
      <c r="S4" s="224"/>
      <c r="T4" s="226"/>
      <c r="U4" s="225"/>
    </row>
    <row r="5" spans="2:21" x14ac:dyDescent="0.2">
      <c r="B5" s="217">
        <v>2</v>
      </c>
      <c r="C5" s="88">
        <v>42262</v>
      </c>
      <c r="D5" s="157"/>
      <c r="E5" s="87" t="s">
        <v>658</v>
      </c>
      <c r="F5" s="218"/>
      <c r="G5" s="219"/>
      <c r="H5" s="220">
        <f t="shared" ref="H5:H69" si="0">SUM(H4)+F5-G5</f>
        <v>667.69</v>
      </c>
      <c r="I5" s="227"/>
      <c r="J5" s="227"/>
      <c r="K5" s="218"/>
      <c r="L5" s="219"/>
      <c r="M5" s="224">
        <v>800</v>
      </c>
      <c r="N5" s="224"/>
      <c r="O5" s="225">
        <f t="shared" ref="O5:O10" si="1">SUM(O4)+(M5)-(N4)</f>
        <v>1095</v>
      </c>
      <c r="P5" s="224"/>
      <c r="Q5" s="224"/>
      <c r="R5" s="224"/>
      <c r="S5" s="224"/>
      <c r="T5" s="226"/>
      <c r="U5" s="225">
        <v>800</v>
      </c>
    </row>
    <row r="6" spans="2:21" x14ac:dyDescent="0.2">
      <c r="B6" s="217">
        <v>3</v>
      </c>
      <c r="C6" s="88">
        <v>42262</v>
      </c>
      <c r="D6" s="157"/>
      <c r="E6" s="87" t="s">
        <v>659</v>
      </c>
      <c r="F6" s="218"/>
      <c r="G6" s="219"/>
      <c r="H6" s="220">
        <f t="shared" si="0"/>
        <v>667.69</v>
      </c>
      <c r="I6" s="227"/>
      <c r="J6" s="227"/>
      <c r="K6" s="218"/>
      <c r="L6" s="219"/>
      <c r="M6" s="224">
        <v>800</v>
      </c>
      <c r="N6" s="224"/>
      <c r="O6" s="225">
        <f t="shared" si="1"/>
        <v>1895</v>
      </c>
      <c r="P6" s="224"/>
      <c r="Q6" s="224"/>
      <c r="R6" s="224"/>
      <c r="S6" s="224"/>
      <c r="T6" s="226"/>
      <c r="U6" s="225">
        <v>800</v>
      </c>
    </row>
    <row r="7" spans="2:21" x14ac:dyDescent="0.2">
      <c r="B7" s="217">
        <v>4</v>
      </c>
      <c r="C7" s="88">
        <v>42262</v>
      </c>
      <c r="D7" s="157"/>
      <c r="E7" s="87" t="s">
        <v>660</v>
      </c>
      <c r="F7" s="218"/>
      <c r="G7" s="219"/>
      <c r="H7" s="220">
        <f t="shared" si="0"/>
        <v>667.69</v>
      </c>
      <c r="I7" s="227"/>
      <c r="J7" s="227"/>
      <c r="K7" s="218"/>
      <c r="L7" s="219"/>
      <c r="M7" s="224">
        <v>800</v>
      </c>
      <c r="N7" s="224"/>
      <c r="O7" s="225">
        <f t="shared" si="1"/>
        <v>2695</v>
      </c>
      <c r="P7" s="224"/>
      <c r="Q7" s="224"/>
      <c r="R7" s="224"/>
      <c r="S7" s="224"/>
      <c r="T7" s="226"/>
      <c r="U7" s="225">
        <v>800</v>
      </c>
    </row>
    <row r="8" spans="2:21" x14ac:dyDescent="0.2">
      <c r="B8" s="217">
        <v>5</v>
      </c>
      <c r="C8" s="88">
        <v>42264</v>
      </c>
      <c r="D8" s="157"/>
      <c r="E8" s="87" t="s">
        <v>661</v>
      </c>
      <c r="F8" s="218"/>
      <c r="G8" s="219"/>
      <c r="H8" s="220">
        <f t="shared" si="0"/>
        <v>667.69</v>
      </c>
      <c r="I8" s="227"/>
      <c r="J8" s="227"/>
      <c r="K8" s="218"/>
      <c r="L8" s="219"/>
      <c r="M8" s="224">
        <v>800</v>
      </c>
      <c r="N8" s="224"/>
      <c r="O8" s="225">
        <f t="shared" si="1"/>
        <v>3495</v>
      </c>
      <c r="P8" s="224"/>
      <c r="Q8" s="224"/>
      <c r="R8" s="224"/>
      <c r="S8" s="224"/>
      <c r="T8" s="226"/>
      <c r="U8" s="225">
        <v>800</v>
      </c>
    </row>
    <row r="9" spans="2:21" x14ac:dyDescent="0.2">
      <c r="B9" s="217">
        <v>6</v>
      </c>
      <c r="C9" s="88">
        <v>42265</v>
      </c>
      <c r="D9" s="157"/>
      <c r="E9" s="87" t="s">
        <v>662</v>
      </c>
      <c r="F9" s="218"/>
      <c r="G9" s="219"/>
      <c r="H9" s="220">
        <f t="shared" si="0"/>
        <v>667.69</v>
      </c>
      <c r="I9" s="227"/>
      <c r="J9" s="227"/>
      <c r="K9" s="218"/>
      <c r="L9" s="219"/>
      <c r="M9" s="224">
        <v>800</v>
      </c>
      <c r="N9" s="224"/>
      <c r="O9" s="225">
        <f t="shared" si="1"/>
        <v>4295</v>
      </c>
      <c r="P9" s="224"/>
      <c r="Q9" s="224"/>
      <c r="R9" s="224"/>
      <c r="S9" s="224"/>
      <c r="T9" s="226"/>
      <c r="U9" s="225">
        <v>800</v>
      </c>
    </row>
    <row r="10" spans="2:21" x14ac:dyDescent="0.2">
      <c r="B10" s="217">
        <v>7</v>
      </c>
      <c r="C10" s="88">
        <v>42269</v>
      </c>
      <c r="D10" s="157"/>
      <c r="E10" s="102" t="s">
        <v>663</v>
      </c>
      <c r="F10" s="218"/>
      <c r="G10" s="219"/>
      <c r="H10" s="220">
        <f t="shared" si="0"/>
        <v>667.69</v>
      </c>
      <c r="I10" s="227"/>
      <c r="J10" s="227"/>
      <c r="K10" s="218"/>
      <c r="L10" s="219"/>
      <c r="M10" s="224">
        <v>800</v>
      </c>
      <c r="N10" s="224"/>
      <c r="O10" s="225">
        <f t="shared" si="1"/>
        <v>5095</v>
      </c>
      <c r="P10" s="224"/>
      <c r="Q10" s="224"/>
      <c r="R10" s="224"/>
      <c r="S10" s="224"/>
      <c r="T10" s="226"/>
      <c r="U10" s="225">
        <v>800</v>
      </c>
    </row>
    <row r="11" spans="2:21" x14ac:dyDescent="0.2">
      <c r="B11" s="217">
        <v>8</v>
      </c>
      <c r="C11" s="88">
        <v>42270</v>
      </c>
      <c r="D11" s="157" t="s">
        <v>515</v>
      </c>
      <c r="E11" s="87" t="s">
        <v>664</v>
      </c>
      <c r="F11" s="218"/>
      <c r="G11" s="219"/>
      <c r="H11" s="220">
        <f t="shared" si="0"/>
        <v>667.69</v>
      </c>
      <c r="I11" s="227"/>
      <c r="J11" s="227"/>
      <c r="K11" s="218"/>
      <c r="L11" s="219"/>
      <c r="M11" s="224"/>
      <c r="N11" s="224">
        <v>2900</v>
      </c>
      <c r="O11" s="225">
        <f t="shared" ref="O11:O69" si="2">SUM(O10)+(M11)-(N11)</f>
        <v>2195</v>
      </c>
      <c r="P11" s="224">
        <v>2900</v>
      </c>
      <c r="Q11" s="224"/>
      <c r="R11" s="224"/>
      <c r="S11" s="224"/>
      <c r="T11" s="226"/>
      <c r="U11" s="225"/>
    </row>
    <row r="12" spans="2:21" x14ac:dyDescent="0.2">
      <c r="B12" s="217">
        <v>9</v>
      </c>
      <c r="C12" s="88">
        <v>42277</v>
      </c>
      <c r="D12" s="157"/>
      <c r="E12" s="87" t="s">
        <v>395</v>
      </c>
      <c r="F12" s="218">
        <v>75418.570000000007</v>
      </c>
      <c r="G12" s="219"/>
      <c r="H12" s="220">
        <f t="shared" si="0"/>
        <v>76086.260000000009</v>
      </c>
      <c r="I12" s="227">
        <v>75418.570000000007</v>
      </c>
      <c r="J12" s="227"/>
      <c r="K12" s="218"/>
      <c r="L12" s="219"/>
      <c r="M12" s="224"/>
      <c r="N12" s="224"/>
      <c r="O12" s="225">
        <f t="shared" si="2"/>
        <v>2195</v>
      </c>
      <c r="P12" s="224"/>
      <c r="Q12" s="224"/>
      <c r="R12" s="224"/>
      <c r="S12" s="224"/>
      <c r="T12" s="226"/>
      <c r="U12" s="225"/>
    </row>
    <row r="13" spans="2:21" x14ac:dyDescent="0.2">
      <c r="B13" s="217">
        <v>10</v>
      </c>
      <c r="C13" s="88">
        <v>42277</v>
      </c>
      <c r="D13" s="157"/>
      <c r="E13" s="87" t="s">
        <v>112</v>
      </c>
      <c r="F13" s="218"/>
      <c r="G13" s="219">
        <v>770</v>
      </c>
      <c r="H13" s="220">
        <f t="shared" si="0"/>
        <v>75316.260000000009</v>
      </c>
      <c r="I13" s="227"/>
      <c r="J13" s="227"/>
      <c r="K13" s="218">
        <v>770</v>
      </c>
      <c r="L13" s="219"/>
      <c r="M13" s="224"/>
      <c r="N13" s="224"/>
      <c r="O13" s="225">
        <f t="shared" si="2"/>
        <v>2195</v>
      </c>
      <c r="P13" s="224"/>
      <c r="Q13" s="224"/>
      <c r="R13" s="224"/>
      <c r="S13" s="224"/>
      <c r="T13" s="226"/>
      <c r="U13" s="225"/>
    </row>
    <row r="14" spans="2:21" x14ac:dyDescent="0.2">
      <c r="B14" s="217">
        <v>11</v>
      </c>
      <c r="C14" s="88">
        <v>42281</v>
      </c>
      <c r="D14" s="157"/>
      <c r="E14" s="87" t="s">
        <v>624</v>
      </c>
      <c r="F14" s="218"/>
      <c r="G14" s="219">
        <v>30000</v>
      </c>
      <c r="H14" s="220">
        <f t="shared" si="0"/>
        <v>45316.260000000009</v>
      </c>
      <c r="I14" s="227"/>
      <c r="J14" s="227">
        <v>30000</v>
      </c>
      <c r="K14" s="218"/>
      <c r="L14" s="219"/>
      <c r="M14" s="224">
        <v>30000</v>
      </c>
      <c r="N14" s="224"/>
      <c r="O14" s="225">
        <f t="shared" si="2"/>
        <v>32195</v>
      </c>
      <c r="P14" s="224">
        <v>2000</v>
      </c>
      <c r="Q14" s="224"/>
      <c r="R14" s="224"/>
      <c r="S14" s="224"/>
      <c r="T14" s="226"/>
      <c r="U14" s="225">
        <v>30000</v>
      </c>
    </row>
    <row r="15" spans="2:21" x14ac:dyDescent="0.2">
      <c r="B15" s="217">
        <v>12</v>
      </c>
      <c r="C15" s="88">
        <v>42283</v>
      </c>
      <c r="D15" s="157" t="s">
        <v>518</v>
      </c>
      <c r="E15" s="87" t="s">
        <v>665</v>
      </c>
      <c r="F15" s="218"/>
      <c r="G15" s="219"/>
      <c r="H15" s="220">
        <f t="shared" si="0"/>
        <v>45316.260000000009</v>
      </c>
      <c r="I15" s="227"/>
      <c r="J15" s="227"/>
      <c r="K15" s="218"/>
      <c r="L15" s="219"/>
      <c r="M15" s="224"/>
      <c r="N15" s="224">
        <v>2000</v>
      </c>
      <c r="O15" s="225">
        <f t="shared" si="2"/>
        <v>30195</v>
      </c>
      <c r="P15" s="224"/>
      <c r="Q15" s="224"/>
      <c r="R15" s="224"/>
      <c r="S15" s="224"/>
      <c r="T15" s="226"/>
      <c r="U15" s="225"/>
    </row>
    <row r="16" spans="2:21" x14ac:dyDescent="0.2">
      <c r="B16" s="217">
        <v>13</v>
      </c>
      <c r="C16" s="159">
        <v>42283</v>
      </c>
      <c r="D16" s="160"/>
      <c r="E16" s="10" t="s">
        <v>666</v>
      </c>
      <c r="F16" s="218"/>
      <c r="G16" s="219"/>
      <c r="H16" s="220">
        <f t="shared" si="0"/>
        <v>45316.260000000009</v>
      </c>
      <c r="I16" s="227"/>
      <c r="J16" s="227"/>
      <c r="K16" s="218"/>
      <c r="L16" s="219"/>
      <c r="M16" s="224">
        <v>800</v>
      </c>
      <c r="N16" s="224"/>
      <c r="O16" s="225">
        <f t="shared" si="2"/>
        <v>30995</v>
      </c>
      <c r="P16" s="224"/>
      <c r="Q16" s="224"/>
      <c r="R16" s="224"/>
      <c r="S16" s="224"/>
      <c r="T16" s="226"/>
      <c r="U16" s="225">
        <v>800</v>
      </c>
    </row>
    <row r="17" spans="2:21" x14ac:dyDescent="0.2">
      <c r="B17" s="217">
        <v>14</v>
      </c>
      <c r="C17" s="159">
        <v>42285</v>
      </c>
      <c r="D17" s="160" t="s">
        <v>520</v>
      </c>
      <c r="E17" s="10" t="s">
        <v>667</v>
      </c>
      <c r="F17" s="218"/>
      <c r="G17" s="219"/>
      <c r="H17" s="220">
        <f t="shared" si="0"/>
        <v>45316.260000000009</v>
      </c>
      <c r="I17" s="227"/>
      <c r="J17" s="227"/>
      <c r="K17" s="218"/>
      <c r="L17" s="219"/>
      <c r="M17" s="224"/>
      <c r="N17" s="224">
        <v>2880</v>
      </c>
      <c r="O17" s="225">
        <f t="shared" si="2"/>
        <v>28115</v>
      </c>
      <c r="P17" s="224">
        <v>2880</v>
      </c>
      <c r="Q17" s="224"/>
      <c r="R17" s="224"/>
      <c r="S17" s="224"/>
      <c r="T17" s="226"/>
      <c r="U17" s="225"/>
    </row>
    <row r="18" spans="2:21" x14ac:dyDescent="0.2">
      <c r="B18" s="217">
        <v>15</v>
      </c>
      <c r="C18" s="159">
        <v>42290</v>
      </c>
      <c r="D18" s="160"/>
      <c r="E18" s="10" t="s">
        <v>668</v>
      </c>
      <c r="F18" s="218"/>
      <c r="G18" s="219"/>
      <c r="H18" s="220">
        <f t="shared" si="0"/>
        <v>45316.260000000009</v>
      </c>
      <c r="I18" s="227"/>
      <c r="J18" s="227"/>
      <c r="K18" s="218"/>
      <c r="L18" s="219"/>
      <c r="M18" s="224">
        <v>1400</v>
      </c>
      <c r="N18" s="224"/>
      <c r="O18" s="225">
        <f t="shared" si="2"/>
        <v>29515</v>
      </c>
      <c r="P18" s="224"/>
      <c r="Q18" s="224"/>
      <c r="R18" s="224"/>
      <c r="S18" s="224"/>
      <c r="T18" s="226"/>
      <c r="U18" s="225">
        <v>1400</v>
      </c>
    </row>
    <row r="19" spans="2:21" x14ac:dyDescent="0.2">
      <c r="B19" s="217">
        <v>16</v>
      </c>
      <c r="C19" s="159">
        <v>42296</v>
      </c>
      <c r="D19" s="160"/>
      <c r="E19" s="10" t="s">
        <v>669</v>
      </c>
      <c r="F19" s="218"/>
      <c r="G19" s="219"/>
      <c r="H19" s="220">
        <f t="shared" si="0"/>
        <v>45316.260000000009</v>
      </c>
      <c r="I19" s="227"/>
      <c r="J19" s="227"/>
      <c r="K19" s="218"/>
      <c r="L19" s="219"/>
      <c r="M19" s="224">
        <v>1600</v>
      </c>
      <c r="N19" s="224"/>
      <c r="O19" s="225">
        <f t="shared" si="2"/>
        <v>31115</v>
      </c>
      <c r="P19" s="224"/>
      <c r="Q19" s="224"/>
      <c r="R19" s="224"/>
      <c r="S19" s="224"/>
      <c r="T19" s="226"/>
      <c r="U19" s="225">
        <v>1600</v>
      </c>
    </row>
    <row r="20" spans="2:21" x14ac:dyDescent="0.2">
      <c r="B20" s="217">
        <v>17</v>
      </c>
      <c r="C20" s="159">
        <v>42297</v>
      </c>
      <c r="D20" s="160"/>
      <c r="E20" s="10" t="s">
        <v>670</v>
      </c>
      <c r="F20" s="218"/>
      <c r="G20" s="219"/>
      <c r="H20" s="220">
        <f t="shared" si="0"/>
        <v>45316.260000000009</v>
      </c>
      <c r="I20" s="227"/>
      <c r="J20" s="227"/>
      <c r="K20" s="218"/>
      <c r="L20" s="219"/>
      <c r="M20" s="224">
        <v>5600</v>
      </c>
      <c r="N20" s="224"/>
      <c r="O20" s="225">
        <f t="shared" si="2"/>
        <v>36715</v>
      </c>
      <c r="P20" s="224"/>
      <c r="Q20" s="224"/>
      <c r="R20" s="224"/>
      <c r="S20" s="224"/>
      <c r="T20" s="226"/>
      <c r="U20" s="225">
        <v>5600</v>
      </c>
    </row>
    <row r="21" spans="2:21" x14ac:dyDescent="0.2">
      <c r="B21" s="217">
        <v>18</v>
      </c>
      <c r="C21" s="159">
        <v>42299</v>
      </c>
      <c r="D21" s="160"/>
      <c r="E21" s="10" t="s">
        <v>671</v>
      </c>
      <c r="F21" s="218"/>
      <c r="G21" s="219"/>
      <c r="H21" s="220">
        <f t="shared" si="0"/>
        <v>45316.260000000009</v>
      </c>
      <c r="I21" s="227"/>
      <c r="J21" s="227"/>
      <c r="K21" s="218"/>
      <c r="L21" s="219"/>
      <c r="M21" s="224">
        <v>800</v>
      </c>
      <c r="N21" s="224"/>
      <c r="O21" s="225">
        <f t="shared" si="2"/>
        <v>37515</v>
      </c>
      <c r="P21" s="224"/>
      <c r="Q21" s="224"/>
      <c r="R21" s="224"/>
      <c r="S21" s="224"/>
      <c r="T21" s="226"/>
      <c r="U21" s="225">
        <v>800</v>
      </c>
    </row>
    <row r="22" spans="2:21" x14ac:dyDescent="0.2">
      <c r="B22" s="217">
        <v>19</v>
      </c>
      <c r="C22" s="159">
        <v>42300</v>
      </c>
      <c r="D22" s="160"/>
      <c r="E22" s="10" t="s">
        <v>672</v>
      </c>
      <c r="F22" s="218"/>
      <c r="G22" s="219"/>
      <c r="H22" s="220">
        <f t="shared" si="0"/>
        <v>45316.260000000009</v>
      </c>
      <c r="I22" s="227"/>
      <c r="J22" s="227"/>
      <c r="K22" s="218"/>
      <c r="L22" s="219"/>
      <c r="M22" s="224">
        <v>800</v>
      </c>
      <c r="N22" s="224"/>
      <c r="O22" s="225">
        <f t="shared" si="2"/>
        <v>38315</v>
      </c>
      <c r="P22" s="224"/>
      <c r="Q22" s="224"/>
      <c r="R22" s="224"/>
      <c r="S22" s="224"/>
      <c r="T22" s="226"/>
      <c r="U22" s="225">
        <v>800</v>
      </c>
    </row>
    <row r="23" spans="2:21" x14ac:dyDescent="0.2">
      <c r="B23" s="217">
        <v>20</v>
      </c>
      <c r="C23" s="159">
        <v>42304</v>
      </c>
      <c r="D23" s="160" t="s">
        <v>521</v>
      </c>
      <c r="E23" s="10" t="s">
        <v>673</v>
      </c>
      <c r="F23" s="218"/>
      <c r="G23" s="219"/>
      <c r="H23" s="220">
        <f t="shared" si="0"/>
        <v>45316.260000000009</v>
      </c>
      <c r="I23" s="227"/>
      <c r="J23" s="227"/>
      <c r="K23" s="218"/>
      <c r="L23" s="219"/>
      <c r="M23" s="224"/>
      <c r="N23" s="224">
        <v>640</v>
      </c>
      <c r="O23" s="225">
        <f t="shared" si="2"/>
        <v>37675</v>
      </c>
      <c r="P23" s="224"/>
      <c r="Q23" s="224"/>
      <c r="R23" s="224"/>
      <c r="S23" s="224"/>
      <c r="T23" s="226"/>
      <c r="U23" s="225"/>
    </row>
    <row r="24" spans="2:21" x14ac:dyDescent="0.2">
      <c r="B24" s="217">
        <v>21</v>
      </c>
      <c r="C24" s="159">
        <v>42308</v>
      </c>
      <c r="D24" s="160"/>
      <c r="E24" s="10" t="s">
        <v>395</v>
      </c>
      <c r="F24" s="218">
        <v>800</v>
      </c>
      <c r="G24" s="219"/>
      <c r="H24" s="220">
        <f t="shared" si="0"/>
        <v>46116.260000000009</v>
      </c>
      <c r="I24" s="227">
        <v>800</v>
      </c>
      <c r="J24" s="227"/>
      <c r="K24" s="218"/>
      <c r="L24" s="219"/>
      <c r="M24" s="224"/>
      <c r="N24" s="224"/>
      <c r="O24" s="225">
        <f t="shared" si="2"/>
        <v>37675</v>
      </c>
      <c r="P24" s="224"/>
      <c r="Q24" s="224"/>
      <c r="R24" s="224"/>
      <c r="S24" s="224"/>
      <c r="T24" s="226"/>
      <c r="U24" s="225"/>
    </row>
    <row r="25" spans="2:21" x14ac:dyDescent="0.2">
      <c r="B25" s="217">
        <v>22</v>
      </c>
      <c r="C25" s="159">
        <v>42308</v>
      </c>
      <c r="D25" s="160"/>
      <c r="E25" s="10" t="s">
        <v>112</v>
      </c>
      <c r="F25" s="218"/>
      <c r="G25" s="219">
        <v>25</v>
      </c>
      <c r="H25" s="220">
        <f t="shared" si="0"/>
        <v>46091.260000000009</v>
      </c>
      <c r="I25" s="227"/>
      <c r="J25" s="227"/>
      <c r="K25" s="218"/>
      <c r="L25" s="219">
        <v>25</v>
      </c>
      <c r="M25" s="224"/>
      <c r="N25" s="224"/>
      <c r="O25" s="225">
        <f t="shared" si="2"/>
        <v>37675</v>
      </c>
      <c r="P25" s="224"/>
      <c r="Q25" s="224"/>
      <c r="R25" s="224"/>
      <c r="S25" s="224"/>
      <c r="T25" s="226"/>
      <c r="U25" s="225"/>
    </row>
    <row r="26" spans="2:21" x14ac:dyDescent="0.2">
      <c r="B26" s="217">
        <v>23</v>
      </c>
      <c r="C26" s="159">
        <v>42310</v>
      </c>
      <c r="D26" s="160"/>
      <c r="E26" s="10" t="s">
        <v>674</v>
      </c>
      <c r="F26" s="218"/>
      <c r="G26" s="219"/>
      <c r="H26" s="220">
        <f t="shared" si="0"/>
        <v>46091.260000000009</v>
      </c>
      <c r="I26" s="227"/>
      <c r="J26" s="227"/>
      <c r="K26" s="218"/>
      <c r="L26" s="219"/>
      <c r="M26" s="224">
        <v>800</v>
      </c>
      <c r="N26" s="224"/>
      <c r="O26" s="225">
        <f t="shared" si="2"/>
        <v>38475</v>
      </c>
      <c r="P26" s="224"/>
      <c r="Q26" s="224"/>
      <c r="R26" s="224"/>
      <c r="S26" s="224"/>
      <c r="T26" s="226"/>
      <c r="U26" s="225">
        <v>800</v>
      </c>
    </row>
    <row r="27" spans="2:21" x14ac:dyDescent="0.2">
      <c r="B27" s="217">
        <v>24</v>
      </c>
      <c r="C27" s="159">
        <v>42318</v>
      </c>
      <c r="D27" s="160"/>
      <c r="E27" s="10" t="s">
        <v>675</v>
      </c>
      <c r="F27" s="218"/>
      <c r="G27" s="219"/>
      <c r="H27" s="220">
        <f t="shared" si="0"/>
        <v>46091.260000000009</v>
      </c>
      <c r="I27" s="227"/>
      <c r="J27" s="227"/>
      <c r="K27" s="218"/>
      <c r="L27" s="219"/>
      <c r="M27" s="224">
        <v>640</v>
      </c>
      <c r="N27" s="224"/>
      <c r="O27" s="225">
        <f t="shared" si="2"/>
        <v>39115</v>
      </c>
      <c r="P27" s="224"/>
      <c r="Q27" s="224"/>
      <c r="R27" s="224"/>
      <c r="S27" s="224"/>
      <c r="T27" s="226"/>
      <c r="U27" s="225">
        <v>800</v>
      </c>
    </row>
    <row r="28" spans="2:21" x14ac:dyDescent="0.2">
      <c r="B28" s="217">
        <v>25</v>
      </c>
      <c r="C28" s="159">
        <v>42331</v>
      </c>
      <c r="D28" s="160" t="s">
        <v>523</v>
      </c>
      <c r="E28" s="10" t="s">
        <v>676</v>
      </c>
      <c r="F28" s="218"/>
      <c r="G28" s="219"/>
      <c r="H28" s="220">
        <f t="shared" si="0"/>
        <v>46091.260000000009</v>
      </c>
      <c r="I28" s="227"/>
      <c r="J28" s="227"/>
      <c r="K28" s="218"/>
      <c r="L28" s="219"/>
      <c r="M28" s="224"/>
      <c r="N28" s="224">
        <v>2500</v>
      </c>
      <c r="O28" s="225">
        <f t="shared" si="2"/>
        <v>36615</v>
      </c>
      <c r="P28" s="224">
        <v>2500</v>
      </c>
      <c r="Q28" s="224"/>
      <c r="R28" s="224"/>
      <c r="S28" s="224"/>
      <c r="T28" s="226"/>
      <c r="U28" s="225"/>
    </row>
    <row r="29" spans="2:21" x14ac:dyDescent="0.2">
      <c r="B29" s="217">
        <v>26</v>
      </c>
      <c r="C29" s="159">
        <v>42334</v>
      </c>
      <c r="D29" s="160" t="s">
        <v>524</v>
      </c>
      <c r="E29" s="10" t="s">
        <v>629</v>
      </c>
      <c r="F29" s="218"/>
      <c r="G29" s="219"/>
      <c r="H29" s="220">
        <f t="shared" si="0"/>
        <v>46091.260000000009</v>
      </c>
      <c r="I29" s="227"/>
      <c r="J29" s="227"/>
      <c r="K29" s="218"/>
      <c r="L29" s="219"/>
      <c r="M29" s="224"/>
      <c r="N29" s="224">
        <v>2523</v>
      </c>
      <c r="O29" s="225">
        <f t="shared" si="2"/>
        <v>34092</v>
      </c>
      <c r="P29" s="224"/>
      <c r="Q29" s="224"/>
      <c r="R29" s="224"/>
      <c r="S29" s="224">
        <v>2523</v>
      </c>
      <c r="T29" s="226"/>
      <c r="U29" s="225"/>
    </row>
    <row r="30" spans="2:21" x14ac:dyDescent="0.2">
      <c r="B30" s="217">
        <v>27</v>
      </c>
      <c r="C30" s="159">
        <v>42334</v>
      </c>
      <c r="D30" s="160" t="s">
        <v>525</v>
      </c>
      <c r="E30" s="10" t="s">
        <v>677</v>
      </c>
      <c r="F30" s="218"/>
      <c r="G30" s="219"/>
      <c r="H30" s="220">
        <f t="shared" si="0"/>
        <v>46091.260000000009</v>
      </c>
      <c r="I30" s="227"/>
      <c r="J30" s="227"/>
      <c r="K30" s="218"/>
      <c r="L30" s="219"/>
      <c r="M30" s="224"/>
      <c r="N30" s="224">
        <v>6541</v>
      </c>
      <c r="O30" s="225">
        <f t="shared" si="2"/>
        <v>27551</v>
      </c>
      <c r="P30" s="224"/>
      <c r="Q30" s="224"/>
      <c r="R30" s="224"/>
      <c r="S30" s="224">
        <v>6541</v>
      </c>
      <c r="T30" s="226"/>
      <c r="U30" s="225"/>
    </row>
    <row r="31" spans="2:21" x14ac:dyDescent="0.2">
      <c r="B31" s="217">
        <v>28</v>
      </c>
      <c r="C31" s="159">
        <v>42334</v>
      </c>
      <c r="D31" s="160" t="s">
        <v>533</v>
      </c>
      <c r="E31" s="10" t="s">
        <v>625</v>
      </c>
      <c r="F31" s="218"/>
      <c r="G31" s="219"/>
      <c r="H31" s="220">
        <f t="shared" si="0"/>
        <v>46091.260000000009</v>
      </c>
      <c r="I31" s="227"/>
      <c r="J31" s="227"/>
      <c r="K31" s="218"/>
      <c r="L31" s="219"/>
      <c r="M31" s="224"/>
      <c r="N31" s="224">
        <v>3655</v>
      </c>
      <c r="O31" s="225">
        <f t="shared" si="2"/>
        <v>23896</v>
      </c>
      <c r="P31" s="224"/>
      <c r="Q31" s="224"/>
      <c r="R31" s="224">
        <v>3655</v>
      </c>
      <c r="S31" s="224"/>
      <c r="T31" s="226"/>
      <c r="U31" s="225"/>
    </row>
    <row r="32" spans="2:21" x14ac:dyDescent="0.2">
      <c r="B32" s="217">
        <v>29</v>
      </c>
      <c r="C32" s="159">
        <v>42338</v>
      </c>
      <c r="D32" s="160"/>
      <c r="E32" s="10" t="s">
        <v>395</v>
      </c>
      <c r="F32" s="218">
        <v>800</v>
      </c>
      <c r="G32" s="219"/>
      <c r="H32" s="220">
        <f t="shared" si="0"/>
        <v>46891.260000000009</v>
      </c>
      <c r="I32" s="227">
        <v>800</v>
      </c>
      <c r="J32" s="227"/>
      <c r="K32" s="218"/>
      <c r="L32" s="219"/>
      <c r="M32" s="224"/>
      <c r="N32" s="224"/>
      <c r="O32" s="225">
        <f t="shared" si="2"/>
        <v>23896</v>
      </c>
      <c r="P32" s="224"/>
      <c r="Q32" s="224"/>
      <c r="R32" s="224"/>
      <c r="S32" s="224"/>
      <c r="T32" s="226"/>
      <c r="U32" s="225"/>
    </row>
    <row r="33" spans="2:21" x14ac:dyDescent="0.2">
      <c r="B33" s="217">
        <v>30</v>
      </c>
      <c r="C33" s="159">
        <v>42338</v>
      </c>
      <c r="D33" s="160"/>
      <c r="E33" s="10" t="s">
        <v>112</v>
      </c>
      <c r="F33" s="218"/>
      <c r="G33" s="219">
        <v>25</v>
      </c>
      <c r="H33" s="220">
        <f t="shared" si="0"/>
        <v>46866.260000000009</v>
      </c>
      <c r="I33" s="227"/>
      <c r="J33" s="227"/>
      <c r="K33" s="218"/>
      <c r="L33" s="219">
        <v>25</v>
      </c>
      <c r="M33" s="224"/>
      <c r="N33" s="224"/>
      <c r="O33" s="225">
        <f t="shared" si="2"/>
        <v>23896</v>
      </c>
      <c r="P33" s="224"/>
      <c r="Q33" s="224"/>
      <c r="R33" s="224"/>
      <c r="S33" s="224"/>
      <c r="T33" s="226"/>
      <c r="U33" s="225"/>
    </row>
    <row r="34" spans="2:21" x14ac:dyDescent="0.2">
      <c r="B34" s="217">
        <v>31</v>
      </c>
      <c r="C34" s="159">
        <v>42341</v>
      </c>
      <c r="D34" s="160" t="s">
        <v>528</v>
      </c>
      <c r="E34" s="10" t="s">
        <v>678</v>
      </c>
      <c r="F34" s="218"/>
      <c r="G34" s="219"/>
      <c r="H34" s="220">
        <f t="shared" si="0"/>
        <v>46866.260000000009</v>
      </c>
      <c r="I34" s="227"/>
      <c r="J34" s="227"/>
      <c r="K34" s="218"/>
      <c r="L34" s="219"/>
      <c r="M34" s="224"/>
      <c r="N34" s="224">
        <v>3000</v>
      </c>
      <c r="O34" s="225">
        <f t="shared" si="2"/>
        <v>20896</v>
      </c>
      <c r="P34" s="224">
        <v>3000</v>
      </c>
      <c r="Q34" s="224"/>
      <c r="R34" s="224"/>
      <c r="S34" s="224"/>
      <c r="T34" s="226"/>
      <c r="U34" s="225"/>
    </row>
    <row r="35" spans="2:21" x14ac:dyDescent="0.2">
      <c r="B35" s="217">
        <v>32</v>
      </c>
      <c r="C35" s="159">
        <v>42345</v>
      </c>
      <c r="D35" s="160" t="s">
        <v>530</v>
      </c>
      <c r="E35" s="10" t="s">
        <v>679</v>
      </c>
      <c r="F35" s="218"/>
      <c r="G35" s="219"/>
      <c r="H35" s="220">
        <f t="shared" si="0"/>
        <v>46866.260000000009</v>
      </c>
      <c r="I35" s="227"/>
      <c r="J35" s="227"/>
      <c r="K35" s="218"/>
      <c r="L35" s="219"/>
      <c r="M35" s="224"/>
      <c r="N35" s="224">
        <v>800</v>
      </c>
      <c r="O35" s="225">
        <f t="shared" si="2"/>
        <v>20096</v>
      </c>
      <c r="P35" s="224"/>
      <c r="Q35" s="224"/>
      <c r="R35" s="224"/>
      <c r="S35" s="224"/>
      <c r="T35" s="226"/>
      <c r="U35" s="225"/>
    </row>
    <row r="36" spans="2:21" x14ac:dyDescent="0.2">
      <c r="B36" s="217">
        <v>33</v>
      </c>
      <c r="C36" s="159">
        <v>42023</v>
      </c>
      <c r="D36" s="160" t="s">
        <v>532</v>
      </c>
      <c r="E36" s="10" t="s">
        <v>680</v>
      </c>
      <c r="F36" s="218"/>
      <c r="G36" s="219"/>
      <c r="H36" s="220">
        <f t="shared" si="0"/>
        <v>46866.260000000009</v>
      </c>
      <c r="I36" s="227"/>
      <c r="J36" s="227"/>
      <c r="K36" s="218"/>
      <c r="L36" s="219"/>
      <c r="M36" s="224"/>
      <c r="N36" s="224">
        <v>3200</v>
      </c>
      <c r="O36" s="225">
        <f t="shared" si="2"/>
        <v>16896</v>
      </c>
      <c r="P36" s="224">
        <v>3200</v>
      </c>
      <c r="Q36" s="224"/>
      <c r="R36" s="224"/>
      <c r="S36" s="224"/>
      <c r="T36" s="226"/>
      <c r="U36" s="225"/>
    </row>
    <row r="37" spans="2:21" x14ac:dyDescent="0.2">
      <c r="B37" s="217">
        <v>34</v>
      </c>
      <c r="C37" s="159">
        <v>42369</v>
      </c>
      <c r="D37" s="160"/>
      <c r="E37" s="10" t="s">
        <v>557</v>
      </c>
      <c r="F37" s="218">
        <v>60.62</v>
      </c>
      <c r="G37" s="219"/>
      <c r="H37" s="220">
        <f t="shared" si="0"/>
        <v>46926.880000000012</v>
      </c>
      <c r="I37" s="227"/>
      <c r="J37" s="227"/>
      <c r="K37" s="218">
        <v>60.62</v>
      </c>
      <c r="L37" s="219"/>
      <c r="M37" s="224"/>
      <c r="N37" s="224"/>
      <c r="O37" s="225">
        <f t="shared" si="2"/>
        <v>16896</v>
      </c>
      <c r="P37" s="224"/>
      <c r="Q37" s="224"/>
      <c r="R37" s="224"/>
      <c r="S37" s="224"/>
      <c r="T37" s="226"/>
      <c r="U37" s="225"/>
    </row>
    <row r="38" spans="2:21" x14ac:dyDescent="0.2">
      <c r="B38" s="217">
        <v>35</v>
      </c>
      <c r="C38" s="159">
        <v>42369</v>
      </c>
      <c r="D38" s="160"/>
      <c r="E38" s="10" t="s">
        <v>112</v>
      </c>
      <c r="F38" s="218"/>
      <c r="G38" s="219">
        <v>344</v>
      </c>
      <c r="H38" s="220">
        <f t="shared" si="0"/>
        <v>46582.880000000012</v>
      </c>
      <c r="I38" s="227"/>
      <c r="J38" s="227"/>
      <c r="K38" s="218"/>
      <c r="L38" s="219">
        <v>344</v>
      </c>
      <c r="M38" s="224"/>
      <c r="N38" s="224"/>
      <c r="O38" s="225">
        <f t="shared" si="2"/>
        <v>16896</v>
      </c>
      <c r="P38" s="224"/>
      <c r="Q38" s="224"/>
      <c r="R38" s="224"/>
      <c r="S38" s="224"/>
      <c r="T38" s="226"/>
      <c r="U38" s="225"/>
    </row>
    <row r="39" spans="2:21" x14ac:dyDescent="0.2">
      <c r="B39" s="217">
        <v>36</v>
      </c>
      <c r="C39" s="159">
        <v>42394</v>
      </c>
      <c r="D39" s="160"/>
      <c r="E39" s="10" t="s">
        <v>681</v>
      </c>
      <c r="F39" s="218"/>
      <c r="G39" s="219"/>
      <c r="H39" s="220">
        <f t="shared" si="0"/>
        <v>46582.880000000012</v>
      </c>
      <c r="I39" s="227"/>
      <c r="J39" s="227"/>
      <c r="K39" s="218"/>
      <c r="L39" s="219"/>
      <c r="M39" s="224">
        <v>400</v>
      </c>
      <c r="N39" s="224"/>
      <c r="O39" s="225">
        <f t="shared" si="2"/>
        <v>17296</v>
      </c>
      <c r="P39" s="224"/>
      <c r="Q39" s="224"/>
      <c r="R39" s="224"/>
      <c r="S39" s="224"/>
      <c r="T39" s="226"/>
      <c r="U39" s="225"/>
    </row>
    <row r="40" spans="2:21" x14ac:dyDescent="0.2">
      <c r="B40" s="217">
        <v>37</v>
      </c>
      <c r="C40" s="159">
        <v>42403</v>
      </c>
      <c r="D40" s="160" t="s">
        <v>534</v>
      </c>
      <c r="E40" s="10" t="s">
        <v>682</v>
      </c>
      <c r="F40" s="218"/>
      <c r="G40" s="219"/>
      <c r="H40" s="220">
        <f t="shared" si="0"/>
        <v>46582.880000000012</v>
      </c>
      <c r="I40" s="227"/>
      <c r="J40" s="227"/>
      <c r="K40" s="218"/>
      <c r="L40" s="219"/>
      <c r="M40" s="224"/>
      <c r="N40" s="224">
        <v>1200</v>
      </c>
      <c r="O40" s="225">
        <f t="shared" si="2"/>
        <v>16096</v>
      </c>
      <c r="P40" s="224">
        <v>1200</v>
      </c>
      <c r="Q40" s="224"/>
      <c r="R40" s="224"/>
      <c r="S40" s="224"/>
      <c r="T40" s="226"/>
      <c r="U40" s="225"/>
    </row>
    <row r="41" spans="2:21" x14ac:dyDescent="0.2">
      <c r="B41" s="217">
        <v>38</v>
      </c>
      <c r="C41" s="159">
        <v>42409</v>
      </c>
      <c r="D41" s="160" t="s">
        <v>536</v>
      </c>
      <c r="E41" s="10" t="s">
        <v>683</v>
      </c>
      <c r="F41" s="218"/>
      <c r="G41" s="219"/>
      <c r="H41" s="220">
        <f t="shared" si="0"/>
        <v>46582.880000000012</v>
      </c>
      <c r="I41" s="227"/>
      <c r="J41" s="227"/>
      <c r="K41" s="218"/>
      <c r="L41" s="219"/>
      <c r="M41" s="224"/>
      <c r="N41" s="224">
        <v>3320</v>
      </c>
      <c r="O41" s="225">
        <f t="shared" si="2"/>
        <v>12776</v>
      </c>
      <c r="P41" s="224">
        <v>3320</v>
      </c>
      <c r="Q41" s="224"/>
      <c r="R41" s="224"/>
      <c r="S41" s="224"/>
      <c r="T41" s="226"/>
      <c r="U41" s="225"/>
    </row>
    <row r="42" spans="2:21" x14ac:dyDescent="0.2">
      <c r="B42" s="217">
        <v>39</v>
      </c>
      <c r="C42" s="159">
        <v>42426</v>
      </c>
      <c r="D42" s="160" t="s">
        <v>538</v>
      </c>
      <c r="E42" s="10" t="s">
        <v>684</v>
      </c>
      <c r="F42" s="218"/>
      <c r="G42" s="219"/>
      <c r="H42" s="220">
        <f t="shared" si="0"/>
        <v>46582.880000000012</v>
      </c>
      <c r="I42" s="227"/>
      <c r="J42" s="227"/>
      <c r="K42" s="218"/>
      <c r="L42" s="219"/>
      <c r="M42" s="224"/>
      <c r="N42" s="224">
        <v>1170</v>
      </c>
      <c r="O42" s="225">
        <f t="shared" si="2"/>
        <v>11606</v>
      </c>
      <c r="P42" s="224">
        <v>1170</v>
      </c>
      <c r="Q42" s="224"/>
      <c r="R42" s="224"/>
      <c r="S42" s="224"/>
      <c r="T42" s="226"/>
      <c r="U42" s="225"/>
    </row>
    <row r="43" spans="2:21" x14ac:dyDescent="0.2">
      <c r="B43" s="217">
        <v>40</v>
      </c>
      <c r="C43" s="159">
        <v>42432</v>
      </c>
      <c r="D43" s="160" t="s">
        <v>539</v>
      </c>
      <c r="E43" s="10" t="s">
        <v>685</v>
      </c>
      <c r="F43" s="218"/>
      <c r="G43" s="219"/>
      <c r="H43" s="220">
        <f t="shared" si="0"/>
        <v>46582.880000000012</v>
      </c>
      <c r="I43" s="227"/>
      <c r="J43" s="227"/>
      <c r="K43" s="218"/>
      <c r="L43" s="219"/>
      <c r="M43" s="224"/>
      <c r="N43" s="224">
        <v>3080</v>
      </c>
      <c r="O43" s="225">
        <f t="shared" si="2"/>
        <v>8526</v>
      </c>
      <c r="P43" s="224">
        <v>3080</v>
      </c>
      <c r="Q43" s="224"/>
      <c r="R43" s="224"/>
      <c r="S43" s="224"/>
      <c r="T43" s="226"/>
      <c r="U43" s="225"/>
    </row>
    <row r="44" spans="2:21" x14ac:dyDescent="0.2">
      <c r="B44" s="217">
        <v>41</v>
      </c>
      <c r="C44" s="159">
        <v>42453</v>
      </c>
      <c r="D44" s="160" t="s">
        <v>540</v>
      </c>
      <c r="E44" s="10" t="s">
        <v>686</v>
      </c>
      <c r="F44" s="218"/>
      <c r="G44" s="219"/>
      <c r="H44" s="220">
        <f t="shared" si="0"/>
        <v>46582.880000000012</v>
      </c>
      <c r="I44" s="227"/>
      <c r="J44" s="227"/>
      <c r="K44" s="218"/>
      <c r="L44" s="219"/>
      <c r="M44" s="224"/>
      <c r="N44" s="224">
        <v>3000</v>
      </c>
      <c r="O44" s="225">
        <f t="shared" si="2"/>
        <v>5526</v>
      </c>
      <c r="P44" s="224">
        <v>3000</v>
      </c>
      <c r="Q44" s="224"/>
      <c r="R44" s="224"/>
      <c r="S44" s="224"/>
      <c r="T44" s="226"/>
      <c r="U44" s="225"/>
    </row>
    <row r="45" spans="2:21" x14ac:dyDescent="0.2">
      <c r="B45" s="217">
        <v>42</v>
      </c>
      <c r="C45" s="159">
        <v>42460</v>
      </c>
      <c r="D45" s="160"/>
      <c r="E45" s="10" t="s">
        <v>687</v>
      </c>
      <c r="F45" s="218"/>
      <c r="G45" s="219"/>
      <c r="H45" s="220">
        <f t="shared" si="0"/>
        <v>46582.880000000012</v>
      </c>
      <c r="I45" s="227"/>
      <c r="J45" s="227"/>
      <c r="K45" s="218"/>
      <c r="L45" s="219"/>
      <c r="M45" s="224">
        <v>320</v>
      </c>
      <c r="N45" s="224"/>
      <c r="O45" s="225">
        <f t="shared" si="2"/>
        <v>5846</v>
      </c>
      <c r="P45" s="224"/>
      <c r="Q45" s="224"/>
      <c r="R45" s="224"/>
      <c r="S45" s="224"/>
      <c r="T45" s="226"/>
      <c r="U45" s="225">
        <v>320</v>
      </c>
    </row>
    <row r="46" spans="2:21" x14ac:dyDescent="0.2">
      <c r="B46" s="217">
        <v>43</v>
      </c>
      <c r="C46" s="159">
        <v>42460</v>
      </c>
      <c r="D46" s="160"/>
      <c r="E46" s="10" t="s">
        <v>557</v>
      </c>
      <c r="F46" s="218">
        <v>58.88</v>
      </c>
      <c r="G46" s="219"/>
      <c r="H46" s="220">
        <f t="shared" si="0"/>
        <v>46641.760000000009</v>
      </c>
      <c r="I46" s="227"/>
      <c r="J46" s="227"/>
      <c r="K46" s="218">
        <v>58.88</v>
      </c>
      <c r="L46" s="219"/>
      <c r="M46" s="224"/>
      <c r="N46" s="224"/>
      <c r="O46" s="225">
        <f t="shared" si="2"/>
        <v>5846</v>
      </c>
      <c r="P46" s="224"/>
      <c r="Q46" s="224"/>
      <c r="R46" s="224"/>
      <c r="S46" s="224"/>
      <c r="T46" s="226"/>
      <c r="U46" s="225"/>
    </row>
    <row r="47" spans="2:21" x14ac:dyDescent="0.2">
      <c r="B47" s="217">
        <v>44</v>
      </c>
      <c r="C47" s="159">
        <v>42460</v>
      </c>
      <c r="D47" s="160"/>
      <c r="E47" s="10" t="s">
        <v>112</v>
      </c>
      <c r="F47" s="218"/>
      <c r="G47" s="219">
        <v>225</v>
      </c>
      <c r="H47" s="220">
        <f t="shared" si="0"/>
        <v>46416.760000000009</v>
      </c>
      <c r="I47" s="227"/>
      <c r="J47" s="227"/>
      <c r="K47" s="218"/>
      <c r="L47" s="219">
        <v>225</v>
      </c>
      <c r="M47" s="224"/>
      <c r="N47" s="224"/>
      <c r="O47" s="225">
        <f t="shared" si="2"/>
        <v>5846</v>
      </c>
      <c r="P47" s="224"/>
      <c r="Q47" s="224"/>
      <c r="R47" s="224"/>
      <c r="S47" s="224"/>
      <c r="T47" s="226"/>
      <c r="U47" s="225"/>
    </row>
    <row r="48" spans="2:21" x14ac:dyDescent="0.2">
      <c r="B48" s="217">
        <v>45</v>
      </c>
      <c r="C48" s="159">
        <v>42460</v>
      </c>
      <c r="D48" s="160"/>
      <c r="E48" s="10" t="s">
        <v>112</v>
      </c>
      <c r="F48" s="218"/>
      <c r="G48" s="219">
        <v>25</v>
      </c>
      <c r="H48" s="220">
        <f t="shared" si="0"/>
        <v>46391.760000000009</v>
      </c>
      <c r="I48" s="227"/>
      <c r="J48" s="227"/>
      <c r="K48" s="218"/>
      <c r="L48" s="219">
        <v>25</v>
      </c>
      <c r="M48" s="224"/>
      <c r="N48" s="224"/>
      <c r="O48" s="225">
        <f t="shared" si="2"/>
        <v>5846</v>
      </c>
      <c r="P48" s="224"/>
      <c r="Q48" s="224"/>
      <c r="R48" s="224"/>
      <c r="S48" s="224"/>
      <c r="T48" s="226"/>
      <c r="U48" s="225"/>
    </row>
    <row r="49" spans="2:21" x14ac:dyDescent="0.2">
      <c r="B49" s="217">
        <v>46</v>
      </c>
      <c r="C49" s="88">
        <v>42465</v>
      </c>
      <c r="D49" s="157" t="s">
        <v>542</v>
      </c>
      <c r="E49" s="87" t="s">
        <v>688</v>
      </c>
      <c r="F49" s="218"/>
      <c r="G49" s="219"/>
      <c r="H49" s="220">
        <f t="shared" si="0"/>
        <v>46391.760000000009</v>
      </c>
      <c r="I49" s="227"/>
      <c r="J49" s="227"/>
      <c r="K49" s="218"/>
      <c r="L49" s="219"/>
      <c r="M49" s="224"/>
      <c r="N49" s="224">
        <v>3800</v>
      </c>
      <c r="O49" s="225">
        <f t="shared" si="2"/>
        <v>2046</v>
      </c>
      <c r="P49" s="224">
        <v>3800</v>
      </c>
      <c r="Q49" s="224"/>
      <c r="R49" s="224"/>
      <c r="S49" s="224"/>
      <c r="T49" s="226"/>
      <c r="U49" s="225"/>
    </row>
    <row r="50" spans="2:21" x14ac:dyDescent="0.2">
      <c r="B50" s="217">
        <v>47</v>
      </c>
      <c r="C50" s="88">
        <v>42465</v>
      </c>
      <c r="D50" s="157"/>
      <c r="E50" s="87" t="s">
        <v>624</v>
      </c>
      <c r="F50" s="218"/>
      <c r="G50" s="219">
        <v>35000</v>
      </c>
      <c r="H50" s="220">
        <f t="shared" si="0"/>
        <v>11391.760000000009</v>
      </c>
      <c r="I50" s="227"/>
      <c r="J50" s="227"/>
      <c r="K50" s="218"/>
      <c r="L50" s="219"/>
      <c r="M50" s="224">
        <v>35000</v>
      </c>
      <c r="N50" s="224"/>
      <c r="O50" s="225">
        <f t="shared" si="2"/>
        <v>37046</v>
      </c>
      <c r="P50" s="224"/>
      <c r="Q50" s="224"/>
      <c r="R50" s="224"/>
      <c r="S50" s="224"/>
      <c r="T50" s="226"/>
      <c r="U50" s="225"/>
    </row>
    <row r="51" spans="2:21" x14ac:dyDescent="0.2">
      <c r="B51" s="217">
        <v>48</v>
      </c>
      <c r="C51" s="88">
        <v>42472</v>
      </c>
      <c r="D51" s="157"/>
      <c r="E51" s="87" t="s">
        <v>636</v>
      </c>
      <c r="F51" s="218"/>
      <c r="G51" s="219"/>
      <c r="H51" s="220">
        <f t="shared" si="0"/>
        <v>11391.760000000009</v>
      </c>
      <c r="I51" s="227"/>
      <c r="J51" s="227"/>
      <c r="K51" s="218"/>
      <c r="L51" s="219"/>
      <c r="M51" s="224"/>
      <c r="N51" s="224">
        <v>3075</v>
      </c>
      <c r="O51" s="225">
        <f t="shared" si="2"/>
        <v>33971</v>
      </c>
      <c r="P51" s="224"/>
      <c r="Q51" s="224"/>
      <c r="R51" s="224">
        <v>3075</v>
      </c>
      <c r="S51" s="224"/>
      <c r="T51" s="226"/>
      <c r="U51" s="225"/>
    </row>
    <row r="52" spans="2:21" x14ac:dyDescent="0.2">
      <c r="B52" s="217">
        <v>49</v>
      </c>
      <c r="C52" s="88">
        <v>42478</v>
      </c>
      <c r="D52" s="157" t="s">
        <v>546</v>
      </c>
      <c r="E52" s="87" t="s">
        <v>634</v>
      </c>
      <c r="F52" s="218"/>
      <c r="G52" s="219"/>
      <c r="H52" s="220">
        <f t="shared" si="0"/>
        <v>11391.760000000009</v>
      </c>
      <c r="I52" s="227"/>
      <c r="J52" s="227"/>
      <c r="K52" s="218"/>
      <c r="L52" s="219"/>
      <c r="M52" s="224"/>
      <c r="N52" s="224">
        <v>3115</v>
      </c>
      <c r="O52" s="225">
        <f t="shared" si="2"/>
        <v>30856</v>
      </c>
      <c r="P52" s="224"/>
      <c r="Q52" s="224"/>
      <c r="R52" s="224">
        <v>3115</v>
      </c>
      <c r="S52" s="224"/>
      <c r="T52" s="226"/>
      <c r="U52" s="225"/>
    </row>
    <row r="53" spans="2:21" x14ac:dyDescent="0.2">
      <c r="B53" s="217">
        <v>50</v>
      </c>
      <c r="C53" s="88">
        <v>42490</v>
      </c>
      <c r="D53" s="157"/>
      <c r="E53" s="87" t="s">
        <v>112</v>
      </c>
      <c r="F53" s="218"/>
      <c r="G53" s="219">
        <v>25</v>
      </c>
      <c r="H53" s="220">
        <f t="shared" si="0"/>
        <v>11366.760000000009</v>
      </c>
      <c r="I53" s="227"/>
      <c r="J53" s="227"/>
      <c r="K53" s="218"/>
      <c r="L53" s="219">
        <v>25</v>
      </c>
      <c r="M53" s="224"/>
      <c r="N53" s="224"/>
      <c r="O53" s="225">
        <f t="shared" si="2"/>
        <v>30856</v>
      </c>
      <c r="P53" s="224"/>
      <c r="Q53" s="224"/>
      <c r="R53" s="224"/>
      <c r="S53" s="224"/>
      <c r="T53" s="226"/>
      <c r="U53" s="225"/>
    </row>
    <row r="54" spans="2:21" x14ac:dyDescent="0.2">
      <c r="B54" s="217">
        <v>51</v>
      </c>
      <c r="C54" s="88">
        <v>42488</v>
      </c>
      <c r="D54" s="157" t="s">
        <v>548</v>
      </c>
      <c r="E54" s="87" t="s">
        <v>689</v>
      </c>
      <c r="F54" s="218"/>
      <c r="G54" s="219"/>
      <c r="H54" s="220">
        <f t="shared" si="0"/>
        <v>11366.760000000009</v>
      </c>
      <c r="I54" s="227"/>
      <c r="J54" s="227"/>
      <c r="K54" s="218"/>
      <c r="L54" s="219"/>
      <c r="M54" s="224"/>
      <c r="N54" s="224">
        <v>3773</v>
      </c>
      <c r="O54" s="225">
        <f t="shared" si="2"/>
        <v>27083</v>
      </c>
      <c r="P54" s="224"/>
      <c r="Q54" s="224"/>
      <c r="R54" s="224"/>
      <c r="S54" s="224"/>
      <c r="T54" s="226">
        <v>3773</v>
      </c>
      <c r="U54" s="225"/>
    </row>
    <row r="55" spans="2:21" x14ac:dyDescent="0.2">
      <c r="B55" s="217">
        <v>52</v>
      </c>
      <c r="C55" s="88">
        <v>42506</v>
      </c>
      <c r="D55" s="157" t="s">
        <v>570</v>
      </c>
      <c r="E55" s="87" t="s">
        <v>690</v>
      </c>
      <c r="F55" s="218"/>
      <c r="G55" s="219"/>
      <c r="H55" s="220">
        <f t="shared" si="0"/>
        <v>11366.760000000009</v>
      </c>
      <c r="I55" s="227"/>
      <c r="J55" s="227"/>
      <c r="K55" s="218"/>
      <c r="L55" s="219"/>
      <c r="M55" s="224"/>
      <c r="N55" s="224">
        <v>3300</v>
      </c>
      <c r="O55" s="225">
        <f t="shared" si="2"/>
        <v>23783</v>
      </c>
      <c r="P55" s="224">
        <v>3300</v>
      </c>
      <c r="Q55" s="224"/>
      <c r="R55" s="224"/>
      <c r="S55" s="224"/>
      <c r="T55" s="226"/>
      <c r="U55" s="225"/>
    </row>
    <row r="56" spans="2:21" x14ac:dyDescent="0.2">
      <c r="B56" s="217">
        <v>53</v>
      </c>
      <c r="C56" s="88">
        <v>42509</v>
      </c>
      <c r="D56" s="157"/>
      <c r="E56" s="87" t="s">
        <v>624</v>
      </c>
      <c r="F56" s="218"/>
      <c r="G56" s="219">
        <v>11000</v>
      </c>
      <c r="H56" s="220">
        <f t="shared" si="0"/>
        <v>366.76000000000931</v>
      </c>
      <c r="I56" s="227"/>
      <c r="J56" s="227"/>
      <c r="K56" s="218"/>
      <c r="L56" s="219"/>
      <c r="M56" s="224">
        <v>11000</v>
      </c>
      <c r="N56" s="224"/>
      <c r="O56" s="225">
        <f t="shared" si="2"/>
        <v>34783</v>
      </c>
      <c r="P56" s="224"/>
      <c r="Q56" s="224"/>
      <c r="R56" s="224"/>
      <c r="S56" s="224"/>
      <c r="T56" s="226"/>
      <c r="U56" s="225"/>
    </row>
    <row r="57" spans="2:21" x14ac:dyDescent="0.2">
      <c r="B57" s="217">
        <v>54</v>
      </c>
      <c r="C57" s="88">
        <v>42516</v>
      </c>
      <c r="D57" s="157" t="s">
        <v>571</v>
      </c>
      <c r="E57" s="87" t="s">
        <v>691</v>
      </c>
      <c r="F57" s="218"/>
      <c r="G57" s="219"/>
      <c r="H57" s="220">
        <f t="shared" si="0"/>
        <v>366.76000000000931</v>
      </c>
      <c r="I57" s="227"/>
      <c r="J57" s="227"/>
      <c r="K57" s="218"/>
      <c r="L57" s="219"/>
      <c r="M57" s="224"/>
      <c r="N57" s="224">
        <v>9400</v>
      </c>
      <c r="O57" s="225">
        <f t="shared" si="2"/>
        <v>25383</v>
      </c>
      <c r="P57" s="224"/>
      <c r="Q57" s="224"/>
      <c r="R57" s="224">
        <v>9400</v>
      </c>
      <c r="S57" s="224"/>
      <c r="T57" s="226"/>
      <c r="U57" s="225"/>
    </row>
    <row r="58" spans="2:21" x14ac:dyDescent="0.2">
      <c r="B58" s="217">
        <v>55</v>
      </c>
      <c r="C58" s="159">
        <v>42517</v>
      </c>
      <c r="D58" s="160" t="s">
        <v>572</v>
      </c>
      <c r="E58" s="10" t="s">
        <v>692</v>
      </c>
      <c r="F58" s="218"/>
      <c r="G58" s="219"/>
      <c r="H58" s="220">
        <f t="shared" si="0"/>
        <v>366.76000000000931</v>
      </c>
      <c r="I58" s="227"/>
      <c r="J58" s="227"/>
      <c r="K58" s="218"/>
      <c r="L58" s="219"/>
      <c r="M58" s="224"/>
      <c r="N58" s="224">
        <v>2760</v>
      </c>
      <c r="O58" s="225">
        <f t="shared" si="2"/>
        <v>22623</v>
      </c>
      <c r="P58" s="224"/>
      <c r="Q58" s="224"/>
      <c r="R58" s="224"/>
      <c r="S58" s="224"/>
      <c r="T58" s="226">
        <v>2760</v>
      </c>
      <c r="U58" s="225"/>
    </row>
    <row r="59" spans="2:21" x14ac:dyDescent="0.2">
      <c r="B59" s="217">
        <v>56</v>
      </c>
      <c r="C59" s="159">
        <v>42521</v>
      </c>
      <c r="D59" s="160"/>
      <c r="E59" s="10" t="s">
        <v>112</v>
      </c>
      <c r="F59" s="218"/>
      <c r="G59" s="219">
        <v>25</v>
      </c>
      <c r="H59" s="220">
        <f t="shared" si="0"/>
        <v>341.76000000000931</v>
      </c>
      <c r="I59" s="227"/>
      <c r="J59" s="227"/>
      <c r="K59" s="218"/>
      <c r="L59" s="219">
        <v>25</v>
      </c>
      <c r="M59" s="224"/>
      <c r="N59" s="224"/>
      <c r="O59" s="225">
        <f t="shared" si="2"/>
        <v>22623</v>
      </c>
      <c r="P59" s="224"/>
      <c r="Q59" s="224"/>
      <c r="R59" s="224"/>
      <c r="S59" s="224"/>
      <c r="T59" s="226"/>
      <c r="U59" s="225"/>
    </row>
    <row r="60" spans="2:21" x14ac:dyDescent="0.2">
      <c r="B60" s="217">
        <v>57</v>
      </c>
      <c r="C60" s="159">
        <v>42536</v>
      </c>
      <c r="D60" s="160" t="s">
        <v>574</v>
      </c>
      <c r="E60" s="10" t="s">
        <v>693</v>
      </c>
      <c r="F60" s="218"/>
      <c r="G60" s="219"/>
      <c r="H60" s="220">
        <f t="shared" si="0"/>
        <v>341.76000000000931</v>
      </c>
      <c r="I60" s="227"/>
      <c r="J60" s="227"/>
      <c r="K60" s="218"/>
      <c r="L60" s="219"/>
      <c r="M60" s="224"/>
      <c r="N60" s="224">
        <v>4000</v>
      </c>
      <c r="O60" s="225">
        <f t="shared" si="2"/>
        <v>18623</v>
      </c>
      <c r="P60" s="224"/>
      <c r="Q60" s="224">
        <v>4000</v>
      </c>
      <c r="R60" s="224"/>
      <c r="S60" s="224"/>
      <c r="T60" s="226"/>
      <c r="U60" s="225"/>
    </row>
    <row r="61" spans="2:21" x14ac:dyDescent="0.2">
      <c r="B61" s="217">
        <v>58</v>
      </c>
      <c r="C61" s="159">
        <v>42543</v>
      </c>
      <c r="D61" s="160" t="s">
        <v>639</v>
      </c>
      <c r="E61" s="10" t="s">
        <v>694</v>
      </c>
      <c r="F61" s="218"/>
      <c r="G61" s="219"/>
      <c r="H61" s="220">
        <f t="shared" si="0"/>
        <v>341.76000000000931</v>
      </c>
      <c r="I61" s="227"/>
      <c r="J61" s="227"/>
      <c r="K61" s="218"/>
      <c r="L61" s="219"/>
      <c r="M61" s="224"/>
      <c r="N61" s="224">
        <v>240</v>
      </c>
      <c r="O61" s="225">
        <f t="shared" si="2"/>
        <v>18383</v>
      </c>
      <c r="P61" s="224"/>
      <c r="Q61" s="224"/>
      <c r="R61" s="224"/>
      <c r="S61" s="224"/>
      <c r="T61" s="226"/>
      <c r="U61" s="225"/>
    </row>
    <row r="62" spans="2:21" x14ac:dyDescent="0.2">
      <c r="B62" s="217">
        <v>59</v>
      </c>
      <c r="C62" s="162">
        <v>42543</v>
      </c>
      <c r="D62" s="259" t="s">
        <v>641</v>
      </c>
      <c r="E62" s="260" t="s">
        <v>695</v>
      </c>
      <c r="F62" s="230"/>
      <c r="G62" s="231"/>
      <c r="H62" s="220">
        <f t="shared" si="0"/>
        <v>341.76000000000931</v>
      </c>
      <c r="I62" s="233"/>
      <c r="J62" s="231"/>
      <c r="K62" s="233"/>
      <c r="L62" s="261"/>
      <c r="M62" s="262"/>
      <c r="N62" s="234">
        <v>1069</v>
      </c>
      <c r="O62" s="225">
        <f t="shared" si="2"/>
        <v>17314</v>
      </c>
      <c r="P62" s="234"/>
      <c r="Q62" s="234"/>
      <c r="R62" s="234"/>
      <c r="S62" s="234"/>
      <c r="T62" s="236">
        <v>1069</v>
      </c>
      <c r="U62" s="235"/>
    </row>
    <row r="63" spans="2:21" x14ac:dyDescent="0.2">
      <c r="B63" s="217">
        <v>60</v>
      </c>
      <c r="C63" s="88">
        <v>42544</v>
      </c>
      <c r="D63" s="259" t="s">
        <v>643</v>
      </c>
      <c r="E63" s="263" t="s">
        <v>696</v>
      </c>
      <c r="F63" s="218"/>
      <c r="G63" s="264"/>
      <c r="H63" s="220">
        <f t="shared" si="0"/>
        <v>341.76000000000931</v>
      </c>
      <c r="I63" s="220"/>
      <c r="J63" s="219"/>
      <c r="K63" s="227"/>
      <c r="L63" s="264"/>
      <c r="M63" s="265"/>
      <c r="N63" s="224">
        <v>4000</v>
      </c>
      <c r="O63" s="225">
        <f t="shared" si="2"/>
        <v>13314</v>
      </c>
      <c r="P63" s="224"/>
      <c r="Q63" s="224"/>
      <c r="R63" s="224"/>
      <c r="S63" s="224"/>
      <c r="T63" s="226">
        <v>4000</v>
      </c>
      <c r="U63" s="225"/>
    </row>
    <row r="64" spans="2:21" x14ac:dyDescent="0.2">
      <c r="B64" s="217">
        <v>61</v>
      </c>
      <c r="C64" s="88">
        <v>42545</v>
      </c>
      <c r="D64" s="259" t="s">
        <v>643</v>
      </c>
      <c r="E64" s="263" t="s">
        <v>697</v>
      </c>
      <c r="F64" s="218"/>
      <c r="G64" s="264"/>
      <c r="H64" s="220">
        <f t="shared" si="0"/>
        <v>341.76000000000931</v>
      </c>
      <c r="I64" s="220"/>
      <c r="J64" s="219"/>
      <c r="K64" s="227"/>
      <c r="L64" s="264"/>
      <c r="M64" s="265"/>
      <c r="N64" s="224">
        <v>13190</v>
      </c>
      <c r="O64" s="225">
        <f t="shared" si="2"/>
        <v>124</v>
      </c>
      <c r="P64" s="224"/>
      <c r="Q64" s="224"/>
      <c r="R64" s="224">
        <v>13190</v>
      </c>
      <c r="S64" s="224"/>
      <c r="T64" s="226"/>
      <c r="U64" s="225"/>
    </row>
    <row r="65" spans="1:21" x14ac:dyDescent="0.2">
      <c r="B65" s="217">
        <v>62</v>
      </c>
      <c r="C65" s="88">
        <v>42551</v>
      </c>
      <c r="D65" s="259"/>
      <c r="E65" s="263" t="s">
        <v>557</v>
      </c>
      <c r="F65" s="218">
        <v>6.75</v>
      </c>
      <c r="G65" s="264"/>
      <c r="H65" s="220">
        <f t="shared" si="0"/>
        <v>348.51000000000931</v>
      </c>
      <c r="I65" s="220"/>
      <c r="J65" s="219"/>
      <c r="K65" s="227">
        <v>6.75</v>
      </c>
      <c r="L65" s="264"/>
      <c r="M65" s="265"/>
      <c r="N65" s="224"/>
      <c r="O65" s="225">
        <f t="shared" si="2"/>
        <v>124</v>
      </c>
      <c r="P65" s="224"/>
      <c r="Q65" s="224"/>
      <c r="R65" s="224"/>
      <c r="S65" s="224"/>
      <c r="T65" s="226"/>
      <c r="U65" s="225"/>
    </row>
    <row r="66" spans="1:21" x14ac:dyDescent="0.2">
      <c r="B66" s="217">
        <v>63</v>
      </c>
      <c r="C66" s="88"/>
      <c r="D66" s="259"/>
      <c r="E66" s="263" t="s">
        <v>112</v>
      </c>
      <c r="F66" s="218"/>
      <c r="G66" s="264">
        <v>410</v>
      </c>
      <c r="H66" s="220">
        <f t="shared" si="0"/>
        <v>-61.489999999990687</v>
      </c>
      <c r="I66" s="220"/>
      <c r="J66" s="219"/>
      <c r="K66" s="227"/>
      <c r="L66" s="264"/>
      <c r="M66" s="265"/>
      <c r="N66" s="224"/>
      <c r="O66" s="225">
        <f t="shared" si="2"/>
        <v>124</v>
      </c>
      <c r="P66" s="224"/>
      <c r="Q66" s="224"/>
      <c r="R66" s="224"/>
      <c r="S66" s="224"/>
      <c r="T66" s="226"/>
      <c r="U66" s="225"/>
    </row>
    <row r="67" spans="1:21" x14ac:dyDescent="0.2">
      <c r="B67" s="217">
        <v>64</v>
      </c>
      <c r="C67" s="88"/>
      <c r="D67" s="259"/>
      <c r="E67" s="263"/>
      <c r="F67" s="218"/>
      <c r="G67" s="264"/>
      <c r="H67" s="220">
        <f t="shared" si="0"/>
        <v>-61.489999999990687</v>
      </c>
      <c r="I67" s="220"/>
      <c r="J67" s="219"/>
      <c r="K67" s="227"/>
      <c r="L67" s="264"/>
      <c r="M67" s="265"/>
      <c r="N67" s="224"/>
      <c r="O67" s="225">
        <f t="shared" si="2"/>
        <v>124</v>
      </c>
      <c r="P67" s="224"/>
      <c r="Q67" s="224"/>
      <c r="R67" s="224"/>
      <c r="S67" s="224"/>
      <c r="T67" s="226"/>
      <c r="U67" s="225"/>
    </row>
    <row r="68" spans="1:21" x14ac:dyDescent="0.2">
      <c r="B68" s="217">
        <v>65</v>
      </c>
      <c r="C68" s="88"/>
      <c r="D68" s="259"/>
      <c r="E68" s="263"/>
      <c r="F68" s="218"/>
      <c r="G68" s="264"/>
      <c r="H68" s="220">
        <f t="shared" si="0"/>
        <v>-61.489999999990687</v>
      </c>
      <c r="I68" s="220"/>
      <c r="J68" s="219"/>
      <c r="K68" s="227"/>
      <c r="L68" s="264"/>
      <c r="M68" s="265"/>
      <c r="N68" s="224"/>
      <c r="O68" s="225">
        <f t="shared" si="2"/>
        <v>124</v>
      </c>
      <c r="P68" s="224"/>
      <c r="Q68" s="224"/>
      <c r="R68" s="224"/>
      <c r="S68" s="224"/>
      <c r="T68" s="226"/>
      <c r="U68" s="225"/>
    </row>
    <row r="69" spans="1:21" x14ac:dyDescent="0.2">
      <c r="B69" s="217">
        <v>66</v>
      </c>
      <c r="C69" s="162"/>
      <c r="D69" s="266"/>
      <c r="E69" s="260"/>
      <c r="F69" s="233"/>
      <c r="G69" s="261"/>
      <c r="H69" s="220">
        <f t="shared" si="0"/>
        <v>-61.489999999990687</v>
      </c>
      <c r="I69" s="232"/>
      <c r="J69" s="231"/>
      <c r="K69" s="233"/>
      <c r="L69" s="261"/>
      <c r="M69" s="262"/>
      <c r="N69" s="234"/>
      <c r="O69" s="225">
        <f t="shared" si="2"/>
        <v>124</v>
      </c>
      <c r="P69" s="234"/>
      <c r="Q69" s="234"/>
      <c r="R69" s="234"/>
      <c r="S69" s="234"/>
      <c r="T69" s="236"/>
      <c r="U69" s="235"/>
    </row>
    <row r="70" spans="1:21" s="182" customFormat="1" ht="15" x14ac:dyDescent="0.25">
      <c r="A70" s="237"/>
      <c r="B70" s="258"/>
      <c r="C70" s="267"/>
      <c r="D70" s="268"/>
      <c r="E70" s="172"/>
      <c r="F70" s="241"/>
      <c r="G70" s="241"/>
      <c r="H70" s="241"/>
      <c r="I70" s="242"/>
      <c r="J70" s="242"/>
      <c r="K70" s="239"/>
      <c r="L70" s="240"/>
      <c r="M70" s="243"/>
      <c r="N70" s="243"/>
      <c r="O70" s="212"/>
      <c r="P70" s="243"/>
      <c r="Q70" s="243"/>
      <c r="R70" s="243"/>
      <c r="S70" s="243"/>
      <c r="T70" s="244"/>
      <c r="U70" s="212"/>
    </row>
    <row r="71" spans="1:21" x14ac:dyDescent="0.2">
      <c r="G71" s="213" t="s">
        <v>192</v>
      </c>
      <c r="P71" s="213" t="s">
        <v>2</v>
      </c>
    </row>
  </sheetData>
  <sheetProtection selectLockedCells="1" selectUnlockedCells="1"/>
  <mergeCells count="7">
    <mergeCell ref="B1:U1"/>
    <mergeCell ref="B2:B3"/>
    <mergeCell ref="C2:C3"/>
    <mergeCell ref="D2:D3"/>
    <mergeCell ref="E2:E3"/>
    <mergeCell ref="F2:L2"/>
    <mergeCell ref="M2:U2"/>
  </mergeCells>
  <phoneticPr fontId="0" type="noConversion"/>
  <pageMargins left="0.59027777777777779" right="0" top="0.78749999999999998" bottom="0" header="0.51180555555555551" footer="0.51180555555555551"/>
  <pageSetup paperSize="9" firstPageNumber="0" fitToHeight="2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71"/>
  <sheetViews>
    <sheetView zoomScale="55" zoomScaleNormal="5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4" sqref="E4"/>
    </sheetView>
  </sheetViews>
  <sheetFormatPr defaultColWidth="9" defaultRowHeight="14.25" x14ac:dyDescent="0.2"/>
  <cols>
    <col min="1" max="1" width="3.5" customWidth="1"/>
    <col min="2" max="2" width="9.125" style="74" customWidth="1"/>
    <col min="3" max="3" width="11.125" customWidth="1"/>
    <col min="4" max="4" width="10.125" style="194" customWidth="1"/>
    <col min="5" max="5" width="29" style="213" customWidth="1"/>
    <col min="6" max="6" width="17.125" style="213" customWidth="1"/>
    <col min="7" max="7" width="13.125" style="213" customWidth="1"/>
    <col min="8" max="9" width="15.625" style="213" customWidth="1"/>
    <col min="10" max="11" width="13.125" style="213" customWidth="1"/>
    <col min="12" max="12" width="12.125" style="213" customWidth="1"/>
    <col min="13" max="13" width="13.125" style="213" customWidth="1"/>
    <col min="14" max="14" width="14.125" style="213" customWidth="1"/>
    <col min="15" max="15" width="12.625" style="213" customWidth="1"/>
    <col min="16" max="16" width="13.875" style="213" customWidth="1"/>
    <col min="17" max="18" width="12.625" style="213" customWidth="1"/>
    <col min="19" max="19" width="17.125" style="213" customWidth="1"/>
    <col min="20" max="20" width="12.625" style="214" customWidth="1"/>
    <col min="21" max="21" width="19.5" customWidth="1"/>
  </cols>
  <sheetData>
    <row r="1" spans="2:21" ht="45" customHeight="1" x14ac:dyDescent="0.2">
      <c r="B1" s="300" t="s">
        <v>698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2:21" ht="15.75" customHeight="1" x14ac:dyDescent="0.25">
      <c r="B2" s="294" t="s">
        <v>5</v>
      </c>
      <c r="C2" s="295" t="s">
        <v>6</v>
      </c>
      <c r="D2" s="296" t="s">
        <v>511</v>
      </c>
      <c r="E2" s="297" t="s">
        <v>7</v>
      </c>
      <c r="F2" s="301" t="s">
        <v>1</v>
      </c>
      <c r="G2" s="301"/>
      <c r="H2" s="301"/>
      <c r="I2" s="301"/>
      <c r="J2" s="301"/>
      <c r="K2" s="301"/>
      <c r="L2" s="301"/>
      <c r="M2" s="302" t="s">
        <v>3</v>
      </c>
      <c r="N2" s="302"/>
      <c r="O2" s="302"/>
      <c r="P2" s="302"/>
      <c r="Q2" s="302"/>
      <c r="R2" s="302"/>
      <c r="S2" s="302"/>
      <c r="T2" s="302"/>
      <c r="U2" s="302"/>
    </row>
    <row r="3" spans="2:21" ht="43.5" x14ac:dyDescent="0.25">
      <c r="B3" s="294"/>
      <c r="C3" s="295"/>
      <c r="D3" s="296"/>
      <c r="E3" s="297"/>
      <c r="F3" s="134" t="s">
        <v>8</v>
      </c>
      <c r="G3" s="135" t="s">
        <v>9</v>
      </c>
      <c r="H3" s="136" t="s">
        <v>10</v>
      </c>
      <c r="I3" s="256" t="s">
        <v>320</v>
      </c>
      <c r="J3" s="138" t="s">
        <v>348</v>
      </c>
      <c r="K3" s="135" t="s">
        <v>159</v>
      </c>
      <c r="L3" s="134" t="s">
        <v>11</v>
      </c>
      <c r="M3" s="139" t="s">
        <v>13</v>
      </c>
      <c r="N3" s="140" t="s">
        <v>14</v>
      </c>
      <c r="O3" s="141" t="s">
        <v>10</v>
      </c>
      <c r="P3" s="257" t="s">
        <v>612</v>
      </c>
      <c r="Q3" s="142" t="s">
        <v>474</v>
      </c>
      <c r="R3" s="143" t="s">
        <v>613</v>
      </c>
      <c r="S3" s="144" t="s">
        <v>614</v>
      </c>
      <c r="T3" s="145" t="s">
        <v>552</v>
      </c>
      <c r="U3" s="146" t="s">
        <v>475</v>
      </c>
    </row>
    <row r="4" spans="2:21" x14ac:dyDescent="0.2">
      <c r="B4" s="217">
        <v>1</v>
      </c>
      <c r="C4" s="88"/>
      <c r="D4" s="147"/>
      <c r="E4" s="117" t="s">
        <v>439</v>
      </c>
      <c r="F4" s="218"/>
      <c r="G4" s="219"/>
      <c r="H4" s="220">
        <v>-61.49</v>
      </c>
      <c r="I4" s="221"/>
      <c r="J4" s="221"/>
      <c r="K4" s="222"/>
      <c r="L4" s="223"/>
      <c r="M4" s="224"/>
      <c r="N4" s="224"/>
      <c r="O4" s="225">
        <v>124</v>
      </c>
      <c r="P4" s="224"/>
      <c r="Q4" s="224"/>
      <c r="R4" s="224"/>
      <c r="S4" s="224"/>
      <c r="T4" s="226"/>
      <c r="U4" s="225"/>
    </row>
    <row r="5" spans="2:21" x14ac:dyDescent="0.2">
      <c r="B5" s="217">
        <v>2</v>
      </c>
      <c r="C5" s="88">
        <v>42619</v>
      </c>
      <c r="D5" s="157"/>
      <c r="E5" s="87" t="s">
        <v>699</v>
      </c>
      <c r="F5" s="218"/>
      <c r="G5" s="219"/>
      <c r="H5" s="220">
        <f t="shared" ref="H5:H69" si="0">SUM(H4)+F5-G5</f>
        <v>-61.49</v>
      </c>
      <c r="I5" s="227"/>
      <c r="J5" s="227"/>
      <c r="K5" s="218"/>
      <c r="L5" s="219"/>
      <c r="M5" s="224">
        <v>8400</v>
      </c>
      <c r="N5" s="224"/>
      <c r="O5" s="225">
        <f t="shared" ref="O5:O65" si="1">SUM(O4)+M5-N5</f>
        <v>8524</v>
      </c>
      <c r="P5" s="224"/>
      <c r="Q5" s="224"/>
      <c r="R5" s="224"/>
      <c r="S5" s="224"/>
      <c r="T5" s="226"/>
      <c r="U5" s="225">
        <v>8400</v>
      </c>
    </row>
    <row r="6" spans="2:21" x14ac:dyDescent="0.2">
      <c r="B6" s="217">
        <v>3</v>
      </c>
      <c r="C6" s="88">
        <v>42620</v>
      </c>
      <c r="D6" s="157"/>
      <c r="E6" s="87" t="s">
        <v>700</v>
      </c>
      <c r="F6" s="218"/>
      <c r="G6" s="219"/>
      <c r="H6" s="220">
        <f t="shared" si="0"/>
        <v>-61.49</v>
      </c>
      <c r="I6" s="227"/>
      <c r="J6" s="227"/>
      <c r="K6" s="218"/>
      <c r="L6" s="219"/>
      <c r="M6" s="224">
        <v>800</v>
      </c>
      <c r="N6" s="224"/>
      <c r="O6" s="225">
        <f t="shared" si="1"/>
        <v>9324</v>
      </c>
      <c r="P6" s="224"/>
      <c r="Q6" s="224"/>
      <c r="R6" s="224"/>
      <c r="S6" s="224"/>
      <c r="T6" s="226"/>
      <c r="U6" s="225">
        <v>800</v>
      </c>
    </row>
    <row r="7" spans="2:21" x14ac:dyDescent="0.2">
      <c r="B7" s="217">
        <v>4</v>
      </c>
      <c r="C7" s="88">
        <v>42626</v>
      </c>
      <c r="D7" s="157"/>
      <c r="E7" s="87" t="s">
        <v>701</v>
      </c>
      <c r="F7" s="218"/>
      <c r="G7" s="219"/>
      <c r="H7" s="220">
        <f t="shared" si="0"/>
        <v>-61.49</v>
      </c>
      <c r="I7" s="227"/>
      <c r="J7" s="227"/>
      <c r="K7" s="218"/>
      <c r="L7" s="219"/>
      <c r="M7" s="224">
        <v>5800</v>
      </c>
      <c r="N7" s="224"/>
      <c r="O7" s="225">
        <f t="shared" si="1"/>
        <v>15124</v>
      </c>
      <c r="P7" s="224"/>
      <c r="Q7" s="224"/>
      <c r="R7" s="224"/>
      <c r="S7" s="224"/>
      <c r="T7" s="226"/>
      <c r="U7" s="225">
        <v>5800</v>
      </c>
    </row>
    <row r="8" spans="2:21" x14ac:dyDescent="0.2">
      <c r="B8" s="217">
        <v>5</v>
      </c>
      <c r="C8" s="88">
        <v>42639</v>
      </c>
      <c r="D8" s="157" t="s">
        <v>515</v>
      </c>
      <c r="E8" s="87" t="s">
        <v>676</v>
      </c>
      <c r="F8" s="218"/>
      <c r="G8" s="219"/>
      <c r="H8" s="220">
        <f t="shared" si="0"/>
        <v>-61.49</v>
      </c>
      <c r="I8" s="227"/>
      <c r="J8" s="227"/>
      <c r="K8" s="218"/>
      <c r="L8" s="219"/>
      <c r="M8" s="224"/>
      <c r="N8" s="224">
        <v>2600</v>
      </c>
      <c r="O8" s="225">
        <f t="shared" si="1"/>
        <v>12524</v>
      </c>
      <c r="P8" s="224">
        <v>2600</v>
      </c>
      <c r="Q8" s="224"/>
      <c r="R8" s="224"/>
      <c r="S8" s="224"/>
      <c r="T8" s="226"/>
      <c r="U8" s="225"/>
    </row>
    <row r="9" spans="2:21" x14ac:dyDescent="0.2">
      <c r="B9" s="217">
        <v>6</v>
      </c>
      <c r="C9" s="88">
        <v>42640</v>
      </c>
      <c r="D9" s="157"/>
      <c r="E9" s="87" t="s">
        <v>702</v>
      </c>
      <c r="F9" s="218"/>
      <c r="G9" s="219"/>
      <c r="H9" s="220">
        <f t="shared" si="0"/>
        <v>-61.49</v>
      </c>
      <c r="I9" s="227"/>
      <c r="J9" s="227"/>
      <c r="K9" s="218"/>
      <c r="L9" s="219"/>
      <c r="M9" s="224">
        <v>160</v>
      </c>
      <c r="N9" s="224"/>
      <c r="O9" s="225">
        <f t="shared" si="1"/>
        <v>12684</v>
      </c>
      <c r="P9" s="224"/>
      <c r="Q9" s="224"/>
      <c r="R9" s="224"/>
      <c r="S9" s="224"/>
      <c r="T9" s="226"/>
      <c r="U9" s="225">
        <v>160</v>
      </c>
    </row>
    <row r="10" spans="2:21" x14ac:dyDescent="0.2">
      <c r="B10" s="217">
        <v>7</v>
      </c>
      <c r="C10" s="88">
        <v>42643</v>
      </c>
      <c r="D10" s="157"/>
      <c r="E10" s="102" t="s">
        <v>395</v>
      </c>
      <c r="F10" s="218">
        <v>60300</v>
      </c>
      <c r="G10" s="219"/>
      <c r="H10" s="220">
        <f t="shared" si="0"/>
        <v>60238.51</v>
      </c>
      <c r="I10" s="227">
        <v>60300</v>
      </c>
      <c r="J10" s="227"/>
      <c r="K10" s="218"/>
      <c r="L10" s="219"/>
      <c r="M10" s="224"/>
      <c r="N10" s="224"/>
      <c r="O10" s="225">
        <f t="shared" si="1"/>
        <v>12684</v>
      </c>
      <c r="P10" s="224"/>
      <c r="Q10" s="224"/>
      <c r="R10" s="224"/>
      <c r="S10" s="224"/>
      <c r="T10" s="226"/>
      <c r="U10" s="225"/>
    </row>
    <row r="11" spans="2:21" x14ac:dyDescent="0.2">
      <c r="B11" s="217">
        <v>8</v>
      </c>
      <c r="C11" s="88"/>
      <c r="D11" s="157"/>
      <c r="E11" s="87" t="s">
        <v>557</v>
      </c>
      <c r="F11" s="218">
        <v>0.3</v>
      </c>
      <c r="G11" s="219"/>
      <c r="H11" s="220">
        <f t="shared" si="0"/>
        <v>60238.810000000005</v>
      </c>
      <c r="I11" s="227"/>
      <c r="J11" s="227"/>
      <c r="K11" s="218">
        <v>0.3</v>
      </c>
      <c r="L11" s="219"/>
      <c r="M11" s="224"/>
      <c r="N11" s="224"/>
      <c r="O11" s="225">
        <f t="shared" si="1"/>
        <v>12684</v>
      </c>
      <c r="P11" s="224"/>
      <c r="Q11" s="224"/>
      <c r="R11" s="224"/>
      <c r="S11" s="224"/>
      <c r="T11" s="226"/>
      <c r="U11" s="225"/>
    </row>
    <row r="12" spans="2:21" x14ac:dyDescent="0.2">
      <c r="B12" s="217">
        <v>9</v>
      </c>
      <c r="C12" s="88"/>
      <c r="D12" s="157"/>
      <c r="E12" s="87" t="s">
        <v>112</v>
      </c>
      <c r="F12" s="218"/>
      <c r="G12" s="219">
        <v>721</v>
      </c>
      <c r="H12" s="220">
        <f t="shared" si="0"/>
        <v>59517.810000000005</v>
      </c>
      <c r="I12" s="227"/>
      <c r="J12" s="227"/>
      <c r="K12" s="218"/>
      <c r="L12" s="219"/>
      <c r="M12" s="224"/>
      <c r="N12" s="224"/>
      <c r="O12" s="225">
        <f t="shared" si="1"/>
        <v>12684</v>
      </c>
      <c r="P12" s="224"/>
      <c r="Q12" s="224"/>
      <c r="R12" s="224"/>
      <c r="S12" s="224"/>
      <c r="T12" s="226"/>
      <c r="U12" s="225"/>
    </row>
    <row r="13" spans="2:21" x14ac:dyDescent="0.2">
      <c r="B13" s="217">
        <v>10</v>
      </c>
      <c r="C13" s="88">
        <v>42648</v>
      </c>
      <c r="D13" s="157" t="s">
        <v>518</v>
      </c>
      <c r="E13" s="87" t="s">
        <v>703</v>
      </c>
      <c r="F13" s="218"/>
      <c r="G13" s="219"/>
      <c r="H13" s="220">
        <f t="shared" si="0"/>
        <v>59517.810000000005</v>
      </c>
      <c r="I13" s="227"/>
      <c r="J13" s="227"/>
      <c r="K13" s="218"/>
      <c r="L13" s="219"/>
      <c r="M13" s="224"/>
      <c r="N13" s="224">
        <v>690</v>
      </c>
      <c r="O13" s="225">
        <f t="shared" si="1"/>
        <v>11994</v>
      </c>
      <c r="P13" s="224">
        <v>690</v>
      </c>
      <c r="Q13" s="224"/>
      <c r="R13" s="224"/>
      <c r="S13" s="224"/>
      <c r="T13" s="226"/>
      <c r="U13" s="225"/>
    </row>
    <row r="14" spans="2:21" x14ac:dyDescent="0.2">
      <c r="B14" s="217">
        <v>11</v>
      </c>
      <c r="C14" s="88">
        <v>42654</v>
      </c>
      <c r="D14" s="157"/>
      <c r="E14" s="87" t="s">
        <v>704</v>
      </c>
      <c r="F14" s="218"/>
      <c r="G14" s="219"/>
      <c r="H14" s="220">
        <f t="shared" si="0"/>
        <v>59517.810000000005</v>
      </c>
      <c r="I14" s="227"/>
      <c r="J14" s="227"/>
      <c r="K14" s="218"/>
      <c r="L14" s="219"/>
      <c r="M14" s="224">
        <v>800</v>
      </c>
      <c r="N14" s="224"/>
      <c r="O14" s="225">
        <f t="shared" si="1"/>
        <v>12794</v>
      </c>
      <c r="P14" s="224"/>
      <c r="Q14" s="224"/>
      <c r="R14" s="224"/>
      <c r="S14" s="224"/>
      <c r="T14" s="226"/>
      <c r="U14" s="225">
        <v>800</v>
      </c>
    </row>
    <row r="15" spans="2:21" x14ac:dyDescent="0.2">
      <c r="B15" s="217">
        <v>12</v>
      </c>
      <c r="C15" s="88">
        <v>42655</v>
      </c>
      <c r="D15" s="157"/>
      <c r="E15" s="87" t="s">
        <v>705</v>
      </c>
      <c r="F15" s="218"/>
      <c r="G15" s="219"/>
      <c r="H15" s="220">
        <f t="shared" si="0"/>
        <v>59517.810000000005</v>
      </c>
      <c r="I15" s="227"/>
      <c r="J15" s="227"/>
      <c r="K15" s="218"/>
      <c r="L15" s="219"/>
      <c r="M15" s="224">
        <v>800</v>
      </c>
      <c r="N15" s="224"/>
      <c r="O15" s="225">
        <f t="shared" si="1"/>
        <v>13594</v>
      </c>
      <c r="P15" s="224"/>
      <c r="Q15" s="224"/>
      <c r="R15" s="224"/>
      <c r="S15" s="224"/>
      <c r="T15" s="226"/>
      <c r="U15" s="225">
        <v>800</v>
      </c>
    </row>
    <row r="16" spans="2:21" x14ac:dyDescent="0.2">
      <c r="B16" s="217">
        <v>13</v>
      </c>
      <c r="C16" s="159">
        <v>42663</v>
      </c>
      <c r="D16" s="160"/>
      <c r="E16" s="10" t="s">
        <v>706</v>
      </c>
      <c r="F16" s="218"/>
      <c r="G16" s="219"/>
      <c r="H16" s="220">
        <f t="shared" si="0"/>
        <v>59517.810000000005</v>
      </c>
      <c r="I16" s="227"/>
      <c r="J16" s="227"/>
      <c r="K16" s="218"/>
      <c r="L16" s="219"/>
      <c r="M16" s="224">
        <v>800</v>
      </c>
      <c r="N16" s="224"/>
      <c r="O16" s="225">
        <f t="shared" si="1"/>
        <v>14394</v>
      </c>
      <c r="P16" s="224"/>
      <c r="Q16" s="224"/>
      <c r="R16" s="224"/>
      <c r="S16" s="224"/>
      <c r="T16" s="226"/>
      <c r="U16" s="225">
        <v>800</v>
      </c>
    </row>
    <row r="17" spans="2:21" x14ac:dyDescent="0.2">
      <c r="B17" s="217">
        <v>14</v>
      </c>
      <c r="C17" s="159">
        <v>42668</v>
      </c>
      <c r="D17" s="160" t="s">
        <v>520</v>
      </c>
      <c r="E17" s="10" t="s">
        <v>625</v>
      </c>
      <c r="F17" s="218"/>
      <c r="G17" s="219"/>
      <c r="H17" s="220">
        <f t="shared" si="0"/>
        <v>59517.810000000005</v>
      </c>
      <c r="I17" s="227"/>
      <c r="J17" s="227"/>
      <c r="K17" s="218"/>
      <c r="L17" s="219"/>
      <c r="M17" s="224"/>
      <c r="N17" s="224">
        <v>3825</v>
      </c>
      <c r="O17" s="225">
        <f t="shared" si="1"/>
        <v>10569</v>
      </c>
      <c r="P17" s="224"/>
      <c r="Q17" s="224"/>
      <c r="R17" s="224">
        <v>3825</v>
      </c>
      <c r="S17" s="224"/>
      <c r="T17" s="226"/>
      <c r="U17" s="225"/>
    </row>
    <row r="18" spans="2:21" x14ac:dyDescent="0.2">
      <c r="B18" s="217">
        <v>15</v>
      </c>
      <c r="C18" s="159">
        <v>42674</v>
      </c>
      <c r="D18" s="160"/>
      <c r="E18" s="10" t="s">
        <v>395</v>
      </c>
      <c r="F18" s="218">
        <v>8800</v>
      </c>
      <c r="G18" s="219"/>
      <c r="H18" s="220">
        <f t="shared" si="0"/>
        <v>68317.81</v>
      </c>
      <c r="I18" s="227">
        <v>8800</v>
      </c>
      <c r="J18" s="227"/>
      <c r="K18" s="218"/>
      <c r="L18" s="219"/>
      <c r="M18" s="224"/>
      <c r="N18" s="224"/>
      <c r="O18" s="225">
        <f t="shared" si="1"/>
        <v>10569</v>
      </c>
      <c r="P18" s="224"/>
      <c r="Q18" s="224"/>
      <c r="R18" s="224"/>
      <c r="S18" s="224"/>
      <c r="T18" s="226"/>
      <c r="U18" s="225"/>
    </row>
    <row r="19" spans="2:21" x14ac:dyDescent="0.2">
      <c r="B19" s="217">
        <v>16</v>
      </c>
      <c r="C19" s="159"/>
      <c r="D19" s="160"/>
      <c r="E19" s="10" t="s">
        <v>557</v>
      </c>
      <c r="F19" s="218"/>
      <c r="G19" s="219">
        <v>30</v>
      </c>
      <c r="H19" s="220">
        <f t="shared" si="0"/>
        <v>68287.81</v>
      </c>
      <c r="I19" s="227"/>
      <c r="J19" s="227"/>
      <c r="K19" s="218">
        <v>30</v>
      </c>
      <c r="L19" s="219"/>
      <c r="M19" s="224"/>
      <c r="N19" s="224"/>
      <c r="O19" s="225">
        <f t="shared" si="1"/>
        <v>10569</v>
      </c>
      <c r="P19" s="224"/>
      <c r="Q19" s="224"/>
      <c r="R19" s="224"/>
      <c r="S19" s="224"/>
      <c r="T19" s="226"/>
      <c r="U19" s="225"/>
    </row>
    <row r="20" spans="2:21" x14ac:dyDescent="0.2">
      <c r="B20" s="217">
        <v>17</v>
      </c>
      <c r="C20" s="159">
        <v>42661</v>
      </c>
      <c r="D20" s="160" t="s">
        <v>521</v>
      </c>
      <c r="E20" s="10" t="s">
        <v>707</v>
      </c>
      <c r="F20" s="218"/>
      <c r="G20" s="219"/>
      <c r="H20" s="220">
        <f t="shared" si="0"/>
        <v>68287.81</v>
      </c>
      <c r="I20" s="227"/>
      <c r="J20" s="227"/>
      <c r="K20" s="218"/>
      <c r="L20" s="219"/>
      <c r="M20" s="224"/>
      <c r="N20" s="224">
        <v>800</v>
      </c>
      <c r="O20" s="225">
        <f t="shared" si="1"/>
        <v>9769</v>
      </c>
      <c r="P20" s="224"/>
      <c r="Q20" s="224"/>
      <c r="R20" s="224"/>
      <c r="S20" s="224"/>
      <c r="T20" s="226"/>
      <c r="U20" s="225"/>
    </row>
    <row r="21" spans="2:21" x14ac:dyDescent="0.2">
      <c r="B21" s="217">
        <v>18</v>
      </c>
      <c r="C21" s="159">
        <v>42681</v>
      </c>
      <c r="D21" s="160"/>
      <c r="E21" s="10" t="s">
        <v>708</v>
      </c>
      <c r="F21" s="218"/>
      <c r="G21" s="219"/>
      <c r="H21" s="220">
        <f t="shared" si="0"/>
        <v>68287.81</v>
      </c>
      <c r="I21" s="227"/>
      <c r="J21" s="227"/>
      <c r="K21" s="218"/>
      <c r="L21" s="219"/>
      <c r="M21" s="224">
        <v>800</v>
      </c>
      <c r="N21" s="224"/>
      <c r="O21" s="225">
        <f t="shared" si="1"/>
        <v>10569</v>
      </c>
      <c r="P21" s="224"/>
      <c r="Q21" s="224"/>
      <c r="R21" s="224"/>
      <c r="S21" s="224"/>
      <c r="T21" s="226"/>
      <c r="U21" s="225">
        <v>800</v>
      </c>
    </row>
    <row r="22" spans="2:21" x14ac:dyDescent="0.2">
      <c r="B22" s="217">
        <v>19</v>
      </c>
      <c r="C22" s="159">
        <v>42682</v>
      </c>
      <c r="D22" s="160"/>
      <c r="E22" s="10" t="s">
        <v>709</v>
      </c>
      <c r="F22" s="218"/>
      <c r="G22" s="219"/>
      <c r="H22" s="220">
        <f t="shared" si="0"/>
        <v>68287.81</v>
      </c>
      <c r="I22" s="227"/>
      <c r="J22" s="227"/>
      <c r="K22" s="218"/>
      <c r="L22" s="219"/>
      <c r="M22" s="224">
        <v>800</v>
      </c>
      <c r="N22" s="224"/>
      <c r="O22" s="225">
        <f t="shared" si="1"/>
        <v>11369</v>
      </c>
      <c r="P22" s="224"/>
      <c r="Q22" s="224"/>
      <c r="R22" s="224"/>
      <c r="S22" s="224"/>
      <c r="T22" s="226"/>
      <c r="U22" s="225">
        <v>800</v>
      </c>
    </row>
    <row r="23" spans="2:21" x14ac:dyDescent="0.2">
      <c r="B23" s="217">
        <v>20</v>
      </c>
      <c r="C23" s="159">
        <v>42683</v>
      </c>
      <c r="D23" s="160" t="s">
        <v>523</v>
      </c>
      <c r="E23" s="10" t="s">
        <v>710</v>
      </c>
      <c r="F23" s="218"/>
      <c r="G23" s="219"/>
      <c r="H23" s="220">
        <f t="shared" si="0"/>
        <v>68287.81</v>
      </c>
      <c r="I23" s="227"/>
      <c r="J23" s="227"/>
      <c r="K23" s="218"/>
      <c r="L23" s="219"/>
      <c r="M23" s="224"/>
      <c r="N23" s="224">
        <v>7137</v>
      </c>
      <c r="O23" s="225">
        <f t="shared" si="1"/>
        <v>4232</v>
      </c>
      <c r="P23" s="224"/>
      <c r="Q23" s="224"/>
      <c r="R23" s="224"/>
      <c r="S23" s="224">
        <v>7137</v>
      </c>
      <c r="T23" s="226"/>
      <c r="U23" s="225"/>
    </row>
    <row r="24" spans="2:21" x14ac:dyDescent="0.2">
      <c r="B24" s="217">
        <v>21</v>
      </c>
      <c r="C24" s="159">
        <v>42684</v>
      </c>
      <c r="D24" s="160" t="s">
        <v>524</v>
      </c>
      <c r="E24" s="10" t="s">
        <v>629</v>
      </c>
      <c r="F24" s="218"/>
      <c r="G24" s="219"/>
      <c r="H24" s="220">
        <f t="shared" si="0"/>
        <v>68287.81</v>
      </c>
      <c r="I24" s="227"/>
      <c r="J24" s="227"/>
      <c r="K24" s="218"/>
      <c r="L24" s="219"/>
      <c r="M24" s="224"/>
      <c r="N24" s="224">
        <v>2557</v>
      </c>
      <c r="O24" s="225">
        <f t="shared" si="1"/>
        <v>1675</v>
      </c>
      <c r="P24" s="224"/>
      <c r="Q24" s="224"/>
      <c r="R24" s="224"/>
      <c r="S24" s="224">
        <v>2557</v>
      </c>
      <c r="T24" s="226"/>
      <c r="U24" s="225"/>
    </row>
    <row r="25" spans="2:21" x14ac:dyDescent="0.2">
      <c r="B25" s="217">
        <v>22</v>
      </c>
      <c r="C25" s="159">
        <v>42684</v>
      </c>
      <c r="D25" s="160"/>
      <c r="E25" s="10" t="s">
        <v>562</v>
      </c>
      <c r="F25" s="218"/>
      <c r="G25" s="219">
        <v>30000</v>
      </c>
      <c r="H25" s="220">
        <f t="shared" si="0"/>
        <v>38287.81</v>
      </c>
      <c r="I25" s="227"/>
      <c r="J25" s="227"/>
      <c r="K25" s="218"/>
      <c r="L25" s="219"/>
      <c r="M25" s="224">
        <v>30000</v>
      </c>
      <c r="N25" s="224"/>
      <c r="O25" s="225">
        <f t="shared" si="1"/>
        <v>31675</v>
      </c>
      <c r="P25" s="224"/>
      <c r="Q25" s="224"/>
      <c r="R25" s="224"/>
      <c r="S25" s="224"/>
      <c r="T25" s="226"/>
      <c r="U25" s="225"/>
    </row>
    <row r="26" spans="2:21" x14ac:dyDescent="0.2">
      <c r="B26" s="217">
        <v>23</v>
      </c>
      <c r="C26" s="159">
        <v>42689</v>
      </c>
      <c r="D26" s="160" t="s">
        <v>525</v>
      </c>
      <c r="E26" s="10" t="s">
        <v>711</v>
      </c>
      <c r="F26" s="218"/>
      <c r="G26" s="219"/>
      <c r="H26" s="220">
        <f t="shared" si="0"/>
        <v>38287.81</v>
      </c>
      <c r="I26" s="227"/>
      <c r="J26" s="227"/>
      <c r="K26" s="218"/>
      <c r="L26" s="219"/>
      <c r="M26" s="224"/>
      <c r="N26" s="224">
        <v>770</v>
      </c>
      <c r="O26" s="225">
        <f t="shared" si="1"/>
        <v>30905</v>
      </c>
      <c r="P26" s="224">
        <v>770</v>
      </c>
      <c r="Q26" s="224"/>
      <c r="R26" s="224"/>
      <c r="S26" s="224"/>
      <c r="T26" s="226"/>
      <c r="U26" s="225"/>
    </row>
    <row r="27" spans="2:21" x14ac:dyDescent="0.2">
      <c r="B27" s="217">
        <v>24</v>
      </c>
      <c r="C27" s="159">
        <v>42697</v>
      </c>
      <c r="D27" s="160" t="s">
        <v>528</v>
      </c>
      <c r="E27" s="10" t="s">
        <v>712</v>
      </c>
      <c r="F27" s="218"/>
      <c r="G27" s="219"/>
      <c r="H27" s="220">
        <f t="shared" si="0"/>
        <v>38287.81</v>
      </c>
      <c r="I27" s="227"/>
      <c r="J27" s="227"/>
      <c r="K27" s="218"/>
      <c r="L27" s="219"/>
      <c r="M27" s="224"/>
      <c r="N27" s="224">
        <v>820</v>
      </c>
      <c r="O27" s="225">
        <f t="shared" si="1"/>
        <v>30085</v>
      </c>
      <c r="P27" s="224">
        <v>820</v>
      </c>
      <c r="Q27" s="224"/>
      <c r="R27" s="224"/>
      <c r="S27" s="224"/>
      <c r="T27" s="226"/>
      <c r="U27" s="225"/>
    </row>
    <row r="28" spans="2:21" x14ac:dyDescent="0.2">
      <c r="B28" s="217">
        <v>25</v>
      </c>
      <c r="C28" s="159">
        <v>42698</v>
      </c>
      <c r="D28" s="160" t="s">
        <v>530</v>
      </c>
      <c r="E28" s="10" t="s">
        <v>685</v>
      </c>
      <c r="F28" s="218"/>
      <c r="G28" s="219"/>
      <c r="H28" s="220">
        <f t="shared" si="0"/>
        <v>38287.81</v>
      </c>
      <c r="I28" s="227"/>
      <c r="J28" s="227"/>
      <c r="K28" s="218"/>
      <c r="L28" s="219"/>
      <c r="M28" s="224"/>
      <c r="N28" s="224">
        <v>2300</v>
      </c>
      <c r="O28" s="225">
        <f t="shared" si="1"/>
        <v>27785</v>
      </c>
      <c r="P28" s="224">
        <v>2300</v>
      </c>
      <c r="Q28" s="224"/>
      <c r="R28" s="224"/>
      <c r="S28" s="224"/>
      <c r="T28" s="226"/>
      <c r="U28" s="225"/>
    </row>
    <row r="29" spans="2:21" x14ac:dyDescent="0.2">
      <c r="B29" s="217">
        <v>26</v>
      </c>
      <c r="C29" s="159">
        <v>42704</v>
      </c>
      <c r="D29" s="160"/>
      <c r="E29" s="10" t="s">
        <v>395</v>
      </c>
      <c r="F29" s="218">
        <v>2240</v>
      </c>
      <c r="G29" s="219"/>
      <c r="H29" s="220">
        <f t="shared" si="0"/>
        <v>40527.81</v>
      </c>
      <c r="I29" s="227"/>
      <c r="J29" s="227"/>
      <c r="K29" s="218"/>
      <c r="L29" s="219"/>
      <c r="M29" s="224"/>
      <c r="N29" s="224"/>
      <c r="O29" s="225">
        <f t="shared" si="1"/>
        <v>27785</v>
      </c>
      <c r="P29" s="224"/>
      <c r="Q29" s="224"/>
      <c r="R29" s="224"/>
      <c r="S29" s="224"/>
      <c r="T29" s="226"/>
      <c r="U29" s="225"/>
    </row>
    <row r="30" spans="2:21" x14ac:dyDescent="0.2">
      <c r="B30" s="217">
        <v>27</v>
      </c>
      <c r="C30" s="159"/>
      <c r="D30" s="160"/>
      <c r="E30" s="10" t="s">
        <v>557</v>
      </c>
      <c r="F30" s="218"/>
      <c r="G30" s="219">
        <v>30</v>
      </c>
      <c r="H30" s="220">
        <f t="shared" si="0"/>
        <v>40497.81</v>
      </c>
      <c r="I30" s="227"/>
      <c r="J30" s="227"/>
      <c r="K30" s="218">
        <v>30</v>
      </c>
      <c r="L30" s="219"/>
      <c r="M30" s="224"/>
      <c r="N30" s="224"/>
      <c r="O30" s="225">
        <f t="shared" si="1"/>
        <v>27785</v>
      </c>
      <c r="P30" s="224"/>
      <c r="Q30" s="224"/>
      <c r="R30" s="224"/>
      <c r="S30" s="224"/>
      <c r="T30" s="226"/>
      <c r="U30" s="225"/>
    </row>
    <row r="31" spans="2:21" x14ac:dyDescent="0.2">
      <c r="B31" s="217">
        <v>28</v>
      </c>
      <c r="C31" s="159">
        <v>42705</v>
      </c>
      <c r="D31" s="160" t="s">
        <v>532</v>
      </c>
      <c r="E31" s="10" t="s">
        <v>678</v>
      </c>
      <c r="F31" s="218"/>
      <c r="G31" s="219"/>
      <c r="H31" s="220">
        <f t="shared" si="0"/>
        <v>40497.81</v>
      </c>
      <c r="I31" s="227"/>
      <c r="J31" s="227"/>
      <c r="K31" s="218"/>
      <c r="L31" s="219"/>
      <c r="M31" s="224"/>
      <c r="N31" s="224">
        <v>3000</v>
      </c>
      <c r="O31" s="225">
        <f t="shared" si="1"/>
        <v>24785</v>
      </c>
      <c r="P31" s="224">
        <v>3000</v>
      </c>
      <c r="Q31" s="224"/>
      <c r="R31" s="224"/>
      <c r="S31" s="224"/>
      <c r="T31" s="226"/>
      <c r="U31" s="225"/>
    </row>
    <row r="32" spans="2:21" x14ac:dyDescent="0.2">
      <c r="B32" s="217">
        <v>29</v>
      </c>
      <c r="C32" s="159">
        <v>42711</v>
      </c>
      <c r="D32" s="160"/>
      <c r="E32" s="10" t="s">
        <v>713</v>
      </c>
      <c r="F32" s="218"/>
      <c r="G32" s="219"/>
      <c r="H32" s="220">
        <f t="shared" si="0"/>
        <v>40497.81</v>
      </c>
      <c r="I32" s="227"/>
      <c r="J32" s="227"/>
      <c r="K32" s="218"/>
      <c r="L32" s="219"/>
      <c r="M32" s="224">
        <v>800</v>
      </c>
      <c r="N32" s="224"/>
      <c r="O32" s="225">
        <f t="shared" si="1"/>
        <v>25585</v>
      </c>
      <c r="P32" s="224"/>
      <c r="Q32" s="224"/>
      <c r="R32" s="224"/>
      <c r="S32" s="224"/>
      <c r="T32" s="226"/>
      <c r="U32" s="225">
        <v>800</v>
      </c>
    </row>
    <row r="33" spans="2:21" x14ac:dyDescent="0.2">
      <c r="B33" s="217">
        <v>30</v>
      </c>
      <c r="C33" s="159">
        <v>42735</v>
      </c>
      <c r="D33" s="160"/>
      <c r="E33" s="10" t="s">
        <v>112</v>
      </c>
      <c r="F33" s="218"/>
      <c r="G33" s="219">
        <v>412</v>
      </c>
      <c r="H33" s="220">
        <f t="shared" si="0"/>
        <v>40085.81</v>
      </c>
      <c r="I33" s="227"/>
      <c r="J33" s="227"/>
      <c r="K33" s="218"/>
      <c r="L33" s="219">
        <v>412</v>
      </c>
      <c r="M33" s="224"/>
      <c r="N33" s="224"/>
      <c r="O33" s="225">
        <f t="shared" si="1"/>
        <v>25585</v>
      </c>
      <c r="P33" s="224"/>
      <c r="Q33" s="224"/>
      <c r="R33" s="224"/>
      <c r="S33" s="224"/>
      <c r="T33" s="226"/>
      <c r="U33" s="225"/>
    </row>
    <row r="34" spans="2:21" x14ac:dyDescent="0.2">
      <c r="B34" s="217">
        <v>31</v>
      </c>
      <c r="C34" s="159"/>
      <c r="D34" s="160"/>
      <c r="E34" s="10" t="s">
        <v>557</v>
      </c>
      <c r="F34" s="218">
        <v>1.31</v>
      </c>
      <c r="G34" s="219"/>
      <c r="H34" s="220">
        <f t="shared" si="0"/>
        <v>40087.119999999995</v>
      </c>
      <c r="I34" s="227"/>
      <c r="J34" s="227"/>
      <c r="K34" s="218">
        <v>1.21</v>
      </c>
      <c r="L34" s="219"/>
      <c r="M34" s="224"/>
      <c r="N34" s="224"/>
      <c r="O34" s="225">
        <f t="shared" si="1"/>
        <v>25585</v>
      </c>
      <c r="P34" s="224"/>
      <c r="Q34" s="224"/>
      <c r="R34" s="224"/>
      <c r="S34" s="224"/>
      <c r="T34" s="226"/>
      <c r="U34" s="225"/>
    </row>
    <row r="35" spans="2:21" x14ac:dyDescent="0.2">
      <c r="B35" s="217">
        <v>32</v>
      </c>
      <c r="C35" s="159">
        <v>42760</v>
      </c>
      <c r="D35" s="160" t="s">
        <v>533</v>
      </c>
      <c r="E35" s="10" t="s">
        <v>714</v>
      </c>
      <c r="F35" s="218"/>
      <c r="G35" s="219"/>
      <c r="H35" s="220">
        <f t="shared" si="0"/>
        <v>40087.119999999995</v>
      </c>
      <c r="I35" s="227"/>
      <c r="J35" s="227"/>
      <c r="K35" s="218"/>
      <c r="L35" s="219"/>
      <c r="M35" s="224"/>
      <c r="N35" s="224">
        <v>720</v>
      </c>
      <c r="O35" s="225">
        <f t="shared" si="1"/>
        <v>24865</v>
      </c>
      <c r="P35" s="224">
        <v>720</v>
      </c>
      <c r="Q35" s="224"/>
      <c r="R35" s="224"/>
      <c r="S35" s="224"/>
      <c r="T35" s="226"/>
      <c r="U35" s="225"/>
    </row>
    <row r="36" spans="2:21" x14ac:dyDescent="0.2">
      <c r="B36" s="217">
        <v>33</v>
      </c>
      <c r="C36" s="159">
        <v>42779</v>
      </c>
      <c r="D36" s="160" t="s">
        <v>534</v>
      </c>
      <c r="E36" s="10" t="s">
        <v>715</v>
      </c>
      <c r="F36" s="218"/>
      <c r="G36" s="219"/>
      <c r="H36" s="220">
        <f t="shared" si="0"/>
        <v>40087.119999999995</v>
      </c>
      <c r="I36" s="227"/>
      <c r="J36" s="227"/>
      <c r="K36" s="218"/>
      <c r="L36" s="219"/>
      <c r="M36" s="224"/>
      <c r="N36" s="224">
        <v>1365</v>
      </c>
      <c r="O36" s="225">
        <f t="shared" si="1"/>
        <v>23500</v>
      </c>
      <c r="P36" s="224">
        <v>1365</v>
      </c>
      <c r="Q36" s="224"/>
      <c r="R36" s="224"/>
      <c r="S36" s="224"/>
      <c r="T36" s="226"/>
      <c r="U36" s="225"/>
    </row>
    <row r="37" spans="2:21" x14ac:dyDescent="0.2">
      <c r="B37" s="217">
        <v>34</v>
      </c>
      <c r="C37" s="159">
        <v>42782</v>
      </c>
      <c r="D37" s="160"/>
      <c r="E37" s="10" t="s">
        <v>716</v>
      </c>
      <c r="F37" s="218"/>
      <c r="G37" s="219"/>
      <c r="H37" s="220">
        <f t="shared" si="0"/>
        <v>40087.119999999995</v>
      </c>
      <c r="I37" s="227"/>
      <c r="J37" s="227"/>
      <c r="K37" s="218"/>
      <c r="L37" s="219"/>
      <c r="M37" s="224">
        <v>400</v>
      </c>
      <c r="N37" s="224"/>
      <c r="O37" s="225">
        <f t="shared" si="1"/>
        <v>23900</v>
      </c>
      <c r="P37" s="224"/>
      <c r="Q37" s="224"/>
      <c r="R37" s="224"/>
      <c r="S37" s="224"/>
      <c r="T37" s="226"/>
      <c r="U37" s="225">
        <v>400</v>
      </c>
    </row>
    <row r="38" spans="2:21" x14ac:dyDescent="0.2">
      <c r="B38" s="217">
        <v>35</v>
      </c>
      <c r="C38" s="159">
        <v>42782</v>
      </c>
      <c r="D38" s="160" t="s">
        <v>536</v>
      </c>
      <c r="E38" s="10" t="s">
        <v>717</v>
      </c>
      <c r="F38" s="218"/>
      <c r="G38" s="219"/>
      <c r="H38" s="220">
        <f t="shared" si="0"/>
        <v>40087.119999999995</v>
      </c>
      <c r="I38" s="227"/>
      <c r="J38" s="227"/>
      <c r="K38" s="218"/>
      <c r="L38" s="219"/>
      <c r="M38" s="224"/>
      <c r="N38" s="224">
        <v>3400</v>
      </c>
      <c r="O38" s="225">
        <f t="shared" si="1"/>
        <v>20500</v>
      </c>
      <c r="P38" s="224">
        <v>3400</v>
      </c>
      <c r="Q38" s="224"/>
      <c r="R38" s="224"/>
      <c r="S38" s="224"/>
      <c r="T38" s="226"/>
      <c r="U38" s="225"/>
    </row>
    <row r="39" spans="2:21" x14ac:dyDescent="0.2">
      <c r="B39" s="217">
        <v>36</v>
      </c>
      <c r="C39" s="159">
        <v>42795</v>
      </c>
      <c r="D39" s="160" t="s">
        <v>538</v>
      </c>
      <c r="E39" s="10" t="s">
        <v>718</v>
      </c>
      <c r="F39" s="218"/>
      <c r="G39" s="219"/>
      <c r="H39" s="220">
        <f t="shared" si="0"/>
        <v>40087.119999999995</v>
      </c>
      <c r="I39" s="227"/>
      <c r="J39" s="227"/>
      <c r="K39" s="218"/>
      <c r="L39" s="219"/>
      <c r="M39" s="224"/>
      <c r="N39" s="224">
        <v>1600</v>
      </c>
      <c r="O39" s="225">
        <f t="shared" si="1"/>
        <v>18900</v>
      </c>
      <c r="P39" s="224">
        <v>1600</v>
      </c>
      <c r="Q39" s="224"/>
      <c r="R39" s="224"/>
      <c r="S39" s="224"/>
      <c r="T39" s="226"/>
      <c r="U39" s="225"/>
    </row>
    <row r="40" spans="2:21" x14ac:dyDescent="0.2">
      <c r="B40" s="217">
        <v>37</v>
      </c>
      <c r="C40" s="159">
        <v>42797</v>
      </c>
      <c r="D40" s="160" t="s">
        <v>539</v>
      </c>
      <c r="E40" s="10" t="s">
        <v>719</v>
      </c>
      <c r="F40" s="218"/>
      <c r="G40" s="219"/>
      <c r="H40" s="220">
        <f t="shared" si="0"/>
        <v>40087.119999999995</v>
      </c>
      <c r="I40" s="227"/>
      <c r="J40" s="227"/>
      <c r="K40" s="218"/>
      <c r="L40" s="219"/>
      <c r="M40" s="224"/>
      <c r="N40" s="224">
        <v>550</v>
      </c>
      <c r="O40" s="225">
        <f t="shared" si="1"/>
        <v>18350</v>
      </c>
      <c r="P40" s="224">
        <v>550</v>
      </c>
      <c r="Q40" s="224"/>
      <c r="R40" s="224"/>
      <c r="S40" s="224"/>
      <c r="T40" s="226"/>
      <c r="U40" s="225"/>
    </row>
    <row r="41" spans="2:21" x14ac:dyDescent="0.2">
      <c r="B41" s="217">
        <v>38</v>
      </c>
      <c r="C41" s="159">
        <v>42800</v>
      </c>
      <c r="D41" s="160" t="s">
        <v>540</v>
      </c>
      <c r="E41" s="10" t="s">
        <v>637</v>
      </c>
      <c r="F41" s="218"/>
      <c r="G41" s="219"/>
      <c r="H41" s="220">
        <f t="shared" si="0"/>
        <v>40087.119999999995</v>
      </c>
      <c r="I41" s="227"/>
      <c r="J41" s="227"/>
      <c r="K41" s="218"/>
      <c r="L41" s="219"/>
      <c r="M41" s="224"/>
      <c r="N41" s="224">
        <v>2795</v>
      </c>
      <c r="O41" s="225">
        <f t="shared" si="1"/>
        <v>15555</v>
      </c>
      <c r="P41" s="224"/>
      <c r="Q41" s="224"/>
      <c r="R41" s="224"/>
      <c r="S41" s="224"/>
      <c r="T41" s="226">
        <v>2795</v>
      </c>
      <c r="U41" s="225"/>
    </row>
    <row r="42" spans="2:21" x14ac:dyDescent="0.2">
      <c r="B42" s="217">
        <v>39</v>
      </c>
      <c r="C42" s="159">
        <v>42800</v>
      </c>
      <c r="D42" s="160" t="s">
        <v>542</v>
      </c>
      <c r="E42" s="10" t="s">
        <v>636</v>
      </c>
      <c r="F42" s="218"/>
      <c r="G42" s="219"/>
      <c r="H42" s="220">
        <f t="shared" si="0"/>
        <v>40087.119999999995</v>
      </c>
      <c r="I42" s="227"/>
      <c r="J42" s="227"/>
      <c r="K42" s="218"/>
      <c r="L42" s="219"/>
      <c r="M42" s="224"/>
      <c r="N42" s="224">
        <v>2210</v>
      </c>
      <c r="O42" s="225">
        <f t="shared" si="1"/>
        <v>13345</v>
      </c>
      <c r="P42" s="224"/>
      <c r="Q42" s="224"/>
      <c r="R42" s="224">
        <v>2210</v>
      </c>
      <c r="S42" s="224"/>
      <c r="T42" s="226"/>
      <c r="U42" s="225"/>
    </row>
    <row r="43" spans="2:21" x14ac:dyDescent="0.2">
      <c r="B43" s="217">
        <v>40</v>
      </c>
      <c r="C43" s="159">
        <v>42808</v>
      </c>
      <c r="D43" s="160" t="s">
        <v>544</v>
      </c>
      <c r="E43" s="10" t="s">
        <v>718</v>
      </c>
      <c r="F43" s="218"/>
      <c r="G43" s="219"/>
      <c r="H43" s="220">
        <f t="shared" si="0"/>
        <v>40087.119999999995</v>
      </c>
      <c r="I43" s="227"/>
      <c r="J43" s="227"/>
      <c r="K43" s="218"/>
      <c r="L43" s="219"/>
      <c r="M43" s="224"/>
      <c r="N43" s="224">
        <v>640</v>
      </c>
      <c r="O43" s="225">
        <f t="shared" si="1"/>
        <v>12705</v>
      </c>
      <c r="P43" s="224">
        <v>640</v>
      </c>
      <c r="Q43" s="224"/>
      <c r="R43" s="224"/>
      <c r="S43" s="224"/>
      <c r="T43" s="226"/>
      <c r="U43" s="225"/>
    </row>
    <row r="44" spans="2:21" x14ac:dyDescent="0.2">
      <c r="B44" s="217">
        <v>41</v>
      </c>
      <c r="C44" s="159">
        <v>42816</v>
      </c>
      <c r="D44" s="160" t="s">
        <v>546</v>
      </c>
      <c r="E44" s="10" t="s">
        <v>719</v>
      </c>
      <c r="F44" s="218"/>
      <c r="G44" s="219"/>
      <c r="H44" s="220">
        <f t="shared" si="0"/>
        <v>40087.119999999995</v>
      </c>
      <c r="I44" s="227"/>
      <c r="J44" s="227"/>
      <c r="K44" s="218"/>
      <c r="L44" s="219"/>
      <c r="M44" s="224"/>
      <c r="N44" s="224">
        <v>1050</v>
      </c>
      <c r="O44" s="225">
        <f t="shared" si="1"/>
        <v>11655</v>
      </c>
      <c r="P44" s="224">
        <v>1050</v>
      </c>
      <c r="Q44" s="224"/>
      <c r="R44" s="224"/>
      <c r="S44" s="224"/>
      <c r="T44" s="226"/>
      <c r="U44" s="225"/>
    </row>
    <row r="45" spans="2:21" x14ac:dyDescent="0.2">
      <c r="B45" s="217">
        <v>42</v>
      </c>
      <c r="C45" s="159">
        <v>42824</v>
      </c>
      <c r="D45" s="160" t="s">
        <v>548</v>
      </c>
      <c r="E45" s="10" t="s">
        <v>640</v>
      </c>
      <c r="F45" s="218"/>
      <c r="G45" s="219"/>
      <c r="H45" s="220">
        <f t="shared" si="0"/>
        <v>40087.119999999995</v>
      </c>
      <c r="I45" s="227"/>
      <c r="J45" s="227"/>
      <c r="K45" s="218"/>
      <c r="L45" s="219"/>
      <c r="M45" s="224"/>
      <c r="N45" s="224">
        <v>3182</v>
      </c>
      <c r="O45" s="225">
        <f t="shared" si="1"/>
        <v>8473</v>
      </c>
      <c r="P45" s="224"/>
      <c r="Q45" s="224"/>
      <c r="R45" s="224"/>
      <c r="S45" s="224"/>
      <c r="T45" s="226">
        <v>3182</v>
      </c>
      <c r="U45" s="225"/>
    </row>
    <row r="46" spans="2:21" x14ac:dyDescent="0.2">
      <c r="B46" s="217">
        <v>43</v>
      </c>
      <c r="C46" s="159">
        <v>42766</v>
      </c>
      <c r="D46" s="160"/>
      <c r="E46" s="10" t="s">
        <v>395</v>
      </c>
      <c r="F46" s="218">
        <v>1760</v>
      </c>
      <c r="G46" s="219"/>
      <c r="H46" s="220">
        <f t="shared" si="0"/>
        <v>41847.119999999995</v>
      </c>
      <c r="I46" s="227">
        <v>1760</v>
      </c>
      <c r="J46" s="227"/>
      <c r="K46" s="218"/>
      <c r="L46" s="219"/>
      <c r="M46" s="224"/>
      <c r="N46" s="224"/>
      <c r="O46" s="225">
        <f t="shared" si="1"/>
        <v>8473</v>
      </c>
      <c r="P46" s="224"/>
      <c r="Q46" s="224"/>
      <c r="R46" s="224"/>
      <c r="S46" s="224"/>
      <c r="T46" s="226"/>
      <c r="U46" s="225"/>
    </row>
    <row r="47" spans="2:21" x14ac:dyDescent="0.2">
      <c r="B47" s="217">
        <v>44</v>
      </c>
      <c r="C47" s="159"/>
      <c r="D47" s="160"/>
      <c r="E47" s="10" t="s">
        <v>557</v>
      </c>
      <c r="F47" s="218"/>
      <c r="G47" s="219">
        <v>30</v>
      </c>
      <c r="H47" s="220">
        <f t="shared" si="0"/>
        <v>41817.119999999995</v>
      </c>
      <c r="I47" s="227"/>
      <c r="J47" s="227"/>
      <c r="K47" s="218"/>
      <c r="L47" s="219">
        <v>30</v>
      </c>
      <c r="M47" s="224"/>
      <c r="N47" s="224"/>
      <c r="O47" s="225">
        <f t="shared" si="1"/>
        <v>8473</v>
      </c>
      <c r="P47" s="224"/>
      <c r="Q47" s="224"/>
      <c r="R47" s="224"/>
      <c r="S47" s="224"/>
      <c r="T47" s="226"/>
      <c r="U47" s="225"/>
    </row>
    <row r="48" spans="2:21" x14ac:dyDescent="0.2">
      <c r="B48" s="217">
        <v>45</v>
      </c>
      <c r="C48" s="159">
        <v>42825</v>
      </c>
      <c r="D48" s="160"/>
      <c r="E48" s="10" t="s">
        <v>395</v>
      </c>
      <c r="F48" s="218">
        <v>800</v>
      </c>
      <c r="G48" s="219"/>
      <c r="H48" s="220">
        <f t="shared" si="0"/>
        <v>42617.119999999995</v>
      </c>
      <c r="I48" s="227">
        <v>800</v>
      </c>
      <c r="J48" s="227"/>
      <c r="K48" s="218"/>
      <c r="L48" s="219"/>
      <c r="M48" s="224"/>
      <c r="N48" s="224"/>
      <c r="O48" s="225">
        <f t="shared" si="1"/>
        <v>8473</v>
      </c>
      <c r="P48" s="224"/>
      <c r="Q48" s="224"/>
      <c r="R48" s="224"/>
      <c r="S48" s="224"/>
      <c r="T48" s="226"/>
      <c r="U48" s="225"/>
    </row>
    <row r="49" spans="2:21" x14ac:dyDescent="0.2">
      <c r="B49" s="217">
        <v>46</v>
      </c>
      <c r="C49" s="88"/>
      <c r="D49" s="157"/>
      <c r="E49" s="87" t="s">
        <v>557</v>
      </c>
      <c r="F49" s="218">
        <v>1.04</v>
      </c>
      <c r="G49" s="219"/>
      <c r="H49" s="220">
        <f t="shared" si="0"/>
        <v>42618.159999999996</v>
      </c>
      <c r="I49" s="227"/>
      <c r="J49" s="227"/>
      <c r="K49" s="218">
        <v>1.04</v>
      </c>
      <c r="L49" s="219"/>
      <c r="M49" s="224"/>
      <c r="N49" s="224"/>
      <c r="O49" s="225">
        <f t="shared" si="1"/>
        <v>8473</v>
      </c>
      <c r="P49" s="224"/>
      <c r="Q49" s="224"/>
      <c r="R49" s="224"/>
      <c r="S49" s="224"/>
      <c r="T49" s="226"/>
      <c r="U49" s="225"/>
    </row>
    <row r="50" spans="2:21" x14ac:dyDescent="0.2">
      <c r="B50" s="217">
        <v>47</v>
      </c>
      <c r="C50" s="88"/>
      <c r="D50" s="157"/>
      <c r="E50" s="87" t="s">
        <v>557</v>
      </c>
      <c r="F50" s="218"/>
      <c r="G50" s="219">
        <v>283</v>
      </c>
      <c r="H50" s="220">
        <f t="shared" si="0"/>
        <v>42335.159999999996</v>
      </c>
      <c r="I50" s="227"/>
      <c r="J50" s="227"/>
      <c r="K50" s="218"/>
      <c r="L50" s="219">
        <v>283</v>
      </c>
      <c r="M50" s="224"/>
      <c r="N50" s="224"/>
      <c r="O50" s="225">
        <f t="shared" si="1"/>
        <v>8473</v>
      </c>
      <c r="P50" s="224"/>
      <c r="Q50" s="224"/>
      <c r="R50" s="224"/>
      <c r="S50" s="224"/>
      <c r="T50" s="226"/>
      <c r="U50" s="225"/>
    </row>
    <row r="51" spans="2:21" x14ac:dyDescent="0.2">
      <c r="B51" s="217">
        <v>48</v>
      </c>
      <c r="C51" s="88">
        <v>42830</v>
      </c>
      <c r="D51" s="157" t="s">
        <v>570</v>
      </c>
      <c r="E51" s="87" t="s">
        <v>718</v>
      </c>
      <c r="F51" s="218"/>
      <c r="G51" s="219"/>
      <c r="H51" s="220">
        <f t="shared" si="0"/>
        <v>42335.159999999996</v>
      </c>
      <c r="I51" s="227"/>
      <c r="J51" s="227"/>
      <c r="K51" s="218"/>
      <c r="L51" s="219"/>
      <c r="M51" s="224"/>
      <c r="N51" s="224">
        <v>840</v>
      </c>
      <c r="O51" s="225">
        <f t="shared" si="1"/>
        <v>7633</v>
      </c>
      <c r="P51" s="224">
        <v>840</v>
      </c>
      <c r="Q51" s="224"/>
      <c r="R51" s="224"/>
      <c r="S51" s="224"/>
      <c r="T51" s="226"/>
      <c r="U51" s="225"/>
    </row>
    <row r="52" spans="2:21" x14ac:dyDescent="0.2">
      <c r="B52" s="217">
        <v>49</v>
      </c>
      <c r="C52" s="88">
        <v>42830</v>
      </c>
      <c r="D52" s="157"/>
      <c r="E52" s="87" t="s">
        <v>562</v>
      </c>
      <c r="F52" s="218"/>
      <c r="G52" s="219">
        <v>39000</v>
      </c>
      <c r="H52" s="220">
        <f t="shared" si="0"/>
        <v>3335.1599999999962</v>
      </c>
      <c r="I52" s="227"/>
      <c r="J52" s="227"/>
      <c r="K52" s="218"/>
      <c r="L52" s="219"/>
      <c r="M52" s="224">
        <v>39000</v>
      </c>
      <c r="N52" s="224"/>
      <c r="O52" s="225">
        <f t="shared" si="1"/>
        <v>46633</v>
      </c>
      <c r="P52" s="224"/>
      <c r="Q52" s="224"/>
      <c r="R52" s="224"/>
      <c r="S52" s="224"/>
      <c r="T52" s="226"/>
      <c r="U52" s="225"/>
    </row>
    <row r="53" spans="2:21" x14ac:dyDescent="0.2">
      <c r="B53" s="217">
        <v>50</v>
      </c>
      <c r="C53" s="88">
        <v>42831</v>
      </c>
      <c r="D53" s="157" t="s">
        <v>571</v>
      </c>
      <c r="E53" s="87" t="s">
        <v>720</v>
      </c>
      <c r="F53" s="218"/>
      <c r="G53" s="219"/>
      <c r="H53" s="220">
        <f t="shared" si="0"/>
        <v>3335.1599999999962</v>
      </c>
      <c r="I53" s="227"/>
      <c r="J53" s="227"/>
      <c r="K53" s="218"/>
      <c r="L53" s="219"/>
      <c r="M53" s="224"/>
      <c r="N53" s="224">
        <v>3200</v>
      </c>
      <c r="O53" s="225">
        <f t="shared" si="1"/>
        <v>43433</v>
      </c>
      <c r="P53" s="224">
        <v>3200</v>
      </c>
      <c r="Q53" s="224"/>
      <c r="R53" s="224"/>
      <c r="S53" s="224"/>
      <c r="T53" s="226"/>
      <c r="U53" s="225"/>
    </row>
    <row r="54" spans="2:21" x14ac:dyDescent="0.2">
      <c r="B54" s="217">
        <v>51</v>
      </c>
      <c r="C54" s="88">
        <v>42828</v>
      </c>
      <c r="D54" s="157" t="s">
        <v>572</v>
      </c>
      <c r="E54" s="87" t="s">
        <v>721</v>
      </c>
      <c r="F54" s="218"/>
      <c r="G54" s="219"/>
      <c r="H54" s="220">
        <f t="shared" si="0"/>
        <v>3335.1599999999962</v>
      </c>
      <c r="I54" s="227"/>
      <c r="J54" s="227"/>
      <c r="K54" s="218"/>
      <c r="L54" s="219"/>
      <c r="M54" s="224"/>
      <c r="N54" s="224">
        <v>7616</v>
      </c>
      <c r="O54" s="225">
        <f t="shared" si="1"/>
        <v>35817</v>
      </c>
      <c r="P54" s="224"/>
      <c r="Q54" s="224"/>
      <c r="R54" s="224"/>
      <c r="S54" s="224"/>
      <c r="T54" s="226">
        <v>7616</v>
      </c>
      <c r="U54" s="225"/>
    </row>
    <row r="55" spans="2:21" x14ac:dyDescent="0.2">
      <c r="B55" s="217">
        <v>52</v>
      </c>
      <c r="C55" s="88">
        <v>42855</v>
      </c>
      <c r="D55" s="157"/>
      <c r="E55" s="87" t="s">
        <v>112</v>
      </c>
      <c r="F55" s="218"/>
      <c r="G55" s="219">
        <v>130</v>
      </c>
      <c r="H55" s="220">
        <f t="shared" si="0"/>
        <v>3205.1599999999962</v>
      </c>
      <c r="I55" s="227"/>
      <c r="J55" s="227"/>
      <c r="K55" s="218"/>
      <c r="L55" s="219">
        <v>130</v>
      </c>
      <c r="M55" s="224"/>
      <c r="N55" s="224"/>
      <c r="O55" s="225">
        <f t="shared" si="1"/>
        <v>35817</v>
      </c>
      <c r="P55" s="224"/>
      <c r="Q55" s="224"/>
      <c r="R55" s="224"/>
      <c r="S55" s="224"/>
      <c r="T55" s="226"/>
      <c r="U55" s="225"/>
    </row>
    <row r="56" spans="2:21" x14ac:dyDescent="0.2">
      <c r="B56" s="217">
        <v>53</v>
      </c>
      <c r="C56" s="88">
        <v>42858</v>
      </c>
      <c r="D56" s="157" t="s">
        <v>574</v>
      </c>
      <c r="E56" s="87" t="s">
        <v>703</v>
      </c>
      <c r="F56" s="218"/>
      <c r="G56" s="219"/>
      <c r="H56" s="220">
        <f t="shared" si="0"/>
        <v>3205.1599999999962</v>
      </c>
      <c r="I56" s="227"/>
      <c r="J56" s="227"/>
      <c r="K56" s="218"/>
      <c r="L56" s="219"/>
      <c r="M56" s="224"/>
      <c r="N56" s="224">
        <v>660</v>
      </c>
      <c r="O56" s="225">
        <f t="shared" si="1"/>
        <v>35157</v>
      </c>
      <c r="P56" s="224">
        <v>660</v>
      </c>
      <c r="Q56" s="224"/>
      <c r="R56" s="224"/>
      <c r="S56" s="224"/>
      <c r="T56" s="226"/>
      <c r="U56" s="225"/>
    </row>
    <row r="57" spans="2:21" x14ac:dyDescent="0.2">
      <c r="B57" s="217">
        <v>54</v>
      </c>
      <c r="C57" s="88">
        <v>42859</v>
      </c>
      <c r="D57" s="157" t="s">
        <v>639</v>
      </c>
      <c r="E57" s="87" t="s">
        <v>703</v>
      </c>
      <c r="F57" s="218"/>
      <c r="G57" s="219"/>
      <c r="H57" s="220">
        <f t="shared" si="0"/>
        <v>3205.1599999999962</v>
      </c>
      <c r="I57" s="227"/>
      <c r="J57" s="227"/>
      <c r="K57" s="218"/>
      <c r="L57" s="219"/>
      <c r="M57" s="224"/>
      <c r="N57" s="224">
        <v>510</v>
      </c>
      <c r="O57" s="225">
        <f t="shared" si="1"/>
        <v>34647</v>
      </c>
      <c r="P57" s="224">
        <v>510</v>
      </c>
      <c r="Q57" s="224"/>
      <c r="R57" s="224"/>
      <c r="S57" s="224"/>
      <c r="T57" s="226"/>
      <c r="U57" s="225"/>
    </row>
    <row r="58" spans="2:21" x14ac:dyDescent="0.2">
      <c r="B58" s="217">
        <v>55</v>
      </c>
      <c r="C58" s="159">
        <v>42865</v>
      </c>
      <c r="D58" s="160" t="s">
        <v>641</v>
      </c>
      <c r="E58" s="10" t="s">
        <v>722</v>
      </c>
      <c r="F58" s="218"/>
      <c r="G58" s="219"/>
      <c r="H58" s="220">
        <f t="shared" si="0"/>
        <v>3205.1599999999962</v>
      </c>
      <c r="I58" s="227"/>
      <c r="J58" s="227"/>
      <c r="K58" s="218"/>
      <c r="L58" s="219"/>
      <c r="M58" s="224"/>
      <c r="N58" s="224">
        <v>3414</v>
      </c>
      <c r="O58" s="225">
        <f t="shared" si="1"/>
        <v>31233</v>
      </c>
      <c r="P58" s="224"/>
      <c r="Q58" s="224"/>
      <c r="R58" s="224">
        <v>3414</v>
      </c>
      <c r="S58" s="224"/>
      <c r="T58" s="226"/>
      <c r="U58" s="225"/>
    </row>
    <row r="59" spans="2:21" x14ac:dyDescent="0.2">
      <c r="B59" s="217">
        <v>56</v>
      </c>
      <c r="C59" s="159">
        <v>42886</v>
      </c>
      <c r="D59" s="160" t="s">
        <v>643</v>
      </c>
      <c r="E59" s="10" t="s">
        <v>723</v>
      </c>
      <c r="F59" s="218"/>
      <c r="G59" s="219"/>
      <c r="H59" s="220">
        <f t="shared" si="0"/>
        <v>3205.1599999999962</v>
      </c>
      <c r="I59" s="227"/>
      <c r="J59" s="227"/>
      <c r="K59" s="218"/>
      <c r="L59" s="219"/>
      <c r="M59" s="224"/>
      <c r="N59" s="224">
        <v>986</v>
      </c>
      <c r="O59" s="225">
        <f t="shared" si="1"/>
        <v>30247</v>
      </c>
      <c r="P59" s="224">
        <v>986</v>
      </c>
      <c r="Q59" s="224"/>
      <c r="R59" s="224"/>
      <c r="S59" s="224"/>
      <c r="T59" s="226"/>
      <c r="U59" s="225"/>
    </row>
    <row r="60" spans="2:21" x14ac:dyDescent="0.2">
      <c r="B60" s="217">
        <v>57</v>
      </c>
      <c r="C60" s="159">
        <v>42886</v>
      </c>
      <c r="D60" s="160"/>
      <c r="E60" s="10" t="s">
        <v>395</v>
      </c>
      <c r="F60" s="218">
        <v>800</v>
      </c>
      <c r="G60" s="219"/>
      <c r="H60" s="220">
        <f t="shared" si="0"/>
        <v>4005.1599999999962</v>
      </c>
      <c r="I60" s="227">
        <v>800</v>
      </c>
      <c r="J60" s="227"/>
      <c r="K60" s="218"/>
      <c r="L60" s="219"/>
      <c r="M60" s="224"/>
      <c r="N60" s="224"/>
      <c r="O60" s="225">
        <f t="shared" si="1"/>
        <v>30247</v>
      </c>
      <c r="P60" s="224"/>
      <c r="Q60" s="224"/>
      <c r="R60" s="224"/>
      <c r="S60" s="224"/>
      <c r="T60" s="226"/>
      <c r="U60" s="225"/>
    </row>
    <row r="61" spans="2:21" x14ac:dyDescent="0.2">
      <c r="B61" s="217">
        <v>58</v>
      </c>
      <c r="C61" s="159"/>
      <c r="D61" s="160"/>
      <c r="E61" s="10" t="s">
        <v>112</v>
      </c>
      <c r="F61" s="218"/>
      <c r="G61" s="219">
        <v>30</v>
      </c>
      <c r="H61" s="220">
        <f t="shared" si="0"/>
        <v>3975.1599999999962</v>
      </c>
      <c r="I61" s="227"/>
      <c r="J61" s="227"/>
      <c r="K61" s="218"/>
      <c r="L61" s="219">
        <v>30</v>
      </c>
      <c r="M61" s="224"/>
      <c r="N61" s="224"/>
      <c r="O61" s="225">
        <f t="shared" si="1"/>
        <v>30247</v>
      </c>
      <c r="P61" s="224"/>
      <c r="Q61" s="224"/>
      <c r="R61" s="224"/>
      <c r="S61" s="224"/>
      <c r="T61" s="226"/>
      <c r="U61" s="225"/>
    </row>
    <row r="62" spans="2:21" x14ac:dyDescent="0.2">
      <c r="B62" s="217">
        <v>59</v>
      </c>
      <c r="C62" s="162">
        <v>42900</v>
      </c>
      <c r="D62" s="259" t="s">
        <v>645</v>
      </c>
      <c r="E62" s="260" t="s">
        <v>724</v>
      </c>
      <c r="F62" s="230"/>
      <c r="G62" s="231"/>
      <c r="H62" s="220">
        <f t="shared" si="0"/>
        <v>3975.1599999999962</v>
      </c>
      <c r="I62" s="233"/>
      <c r="J62" s="231"/>
      <c r="K62" s="233"/>
      <c r="L62" s="261"/>
      <c r="M62" s="262"/>
      <c r="N62" s="234">
        <v>4000</v>
      </c>
      <c r="O62" s="225">
        <f t="shared" si="1"/>
        <v>26247</v>
      </c>
      <c r="P62" s="234"/>
      <c r="Q62" s="234">
        <v>4000</v>
      </c>
      <c r="R62" s="234"/>
      <c r="S62" s="234"/>
      <c r="T62" s="236"/>
      <c r="U62" s="235"/>
    </row>
    <row r="63" spans="2:21" x14ac:dyDescent="0.2">
      <c r="B63" s="217">
        <v>60</v>
      </c>
      <c r="C63" s="88">
        <v>42901</v>
      </c>
      <c r="D63" s="259" t="s">
        <v>647</v>
      </c>
      <c r="E63" s="263" t="s">
        <v>725</v>
      </c>
      <c r="F63" s="218"/>
      <c r="G63" s="264"/>
      <c r="H63" s="220">
        <f t="shared" si="0"/>
        <v>3975.1599999999962</v>
      </c>
      <c r="I63" s="220"/>
      <c r="J63" s="219"/>
      <c r="K63" s="227"/>
      <c r="L63" s="264"/>
      <c r="M63" s="265"/>
      <c r="N63" s="224">
        <v>20590</v>
      </c>
      <c r="O63" s="225">
        <f t="shared" si="1"/>
        <v>5657</v>
      </c>
      <c r="P63" s="224"/>
      <c r="Q63" s="224"/>
      <c r="R63" s="224">
        <v>20590</v>
      </c>
      <c r="S63" s="224"/>
      <c r="T63" s="226"/>
      <c r="U63" s="225"/>
    </row>
    <row r="64" spans="2:21" x14ac:dyDescent="0.2">
      <c r="B64" s="217">
        <v>61</v>
      </c>
      <c r="C64" s="88">
        <v>42907</v>
      </c>
      <c r="D64" s="259" t="s">
        <v>649</v>
      </c>
      <c r="E64" s="263" t="s">
        <v>167</v>
      </c>
      <c r="F64" s="218"/>
      <c r="G64" s="264"/>
      <c r="H64" s="220">
        <f t="shared" si="0"/>
        <v>3975.1599999999962</v>
      </c>
      <c r="I64" s="220"/>
      <c r="J64" s="219"/>
      <c r="K64" s="227"/>
      <c r="L64" s="264"/>
      <c r="M64" s="265"/>
      <c r="N64" s="224">
        <v>3200</v>
      </c>
      <c r="O64" s="225">
        <f t="shared" si="1"/>
        <v>2457</v>
      </c>
      <c r="P64" s="224">
        <v>3200</v>
      </c>
      <c r="Q64" s="224"/>
      <c r="R64" s="224"/>
      <c r="S64" s="224"/>
      <c r="T64" s="226"/>
      <c r="U64" s="225"/>
    </row>
    <row r="65" spans="1:21" x14ac:dyDescent="0.2">
      <c r="B65" s="217">
        <v>62</v>
      </c>
      <c r="C65" s="88">
        <v>42909</v>
      </c>
      <c r="D65" s="259" t="s">
        <v>651</v>
      </c>
      <c r="E65" s="263" t="s">
        <v>634</v>
      </c>
      <c r="F65" s="218"/>
      <c r="G65" s="264"/>
      <c r="H65" s="220">
        <f t="shared" si="0"/>
        <v>3975.1599999999962</v>
      </c>
      <c r="I65" s="220"/>
      <c r="J65" s="219"/>
      <c r="K65" s="227"/>
      <c r="L65" s="264"/>
      <c r="M65" s="265"/>
      <c r="N65" s="224">
        <v>1295</v>
      </c>
      <c r="O65" s="225">
        <f t="shared" si="1"/>
        <v>1162</v>
      </c>
      <c r="P65" s="224">
        <v>1295</v>
      </c>
      <c r="Q65" s="224"/>
      <c r="R65" s="224"/>
      <c r="S65" s="224"/>
      <c r="T65" s="226"/>
      <c r="U65" s="225"/>
    </row>
    <row r="66" spans="1:21" x14ac:dyDescent="0.2">
      <c r="B66" s="217">
        <v>63</v>
      </c>
      <c r="C66" s="88">
        <v>42916</v>
      </c>
      <c r="D66" s="259"/>
      <c r="E66" s="263" t="s">
        <v>557</v>
      </c>
      <c r="F66" s="218">
        <v>0.14000000000000001</v>
      </c>
      <c r="G66" s="264"/>
      <c r="H66" s="220">
        <f t="shared" si="0"/>
        <v>3975.2999999999961</v>
      </c>
      <c r="I66" s="220"/>
      <c r="J66" s="219"/>
      <c r="K66" s="227">
        <v>0.14000000000000001</v>
      </c>
      <c r="L66" s="264"/>
      <c r="M66" s="265"/>
      <c r="N66" s="224"/>
      <c r="O66" s="225"/>
      <c r="P66" s="224"/>
      <c r="Q66" s="224"/>
      <c r="R66" s="224"/>
      <c r="S66" s="224"/>
      <c r="T66" s="226"/>
      <c r="U66" s="225"/>
    </row>
    <row r="67" spans="1:21" x14ac:dyDescent="0.2">
      <c r="B67" s="217">
        <v>64</v>
      </c>
      <c r="C67" s="88"/>
      <c r="D67" s="259"/>
      <c r="E67" s="263" t="s">
        <v>112</v>
      </c>
      <c r="F67" s="218"/>
      <c r="G67" s="264">
        <v>342</v>
      </c>
      <c r="H67" s="220">
        <f t="shared" si="0"/>
        <v>3633.2999999999961</v>
      </c>
      <c r="I67" s="220"/>
      <c r="J67" s="219"/>
      <c r="K67" s="227"/>
      <c r="L67" s="264">
        <v>342</v>
      </c>
      <c r="M67" s="265"/>
      <c r="N67" s="224"/>
      <c r="O67" s="225"/>
      <c r="P67" s="224"/>
      <c r="Q67" s="224"/>
      <c r="R67" s="224"/>
      <c r="S67" s="224"/>
      <c r="T67" s="226"/>
      <c r="U67" s="225"/>
    </row>
    <row r="68" spans="1:21" x14ac:dyDescent="0.2">
      <c r="B68" s="217">
        <v>65</v>
      </c>
      <c r="C68" s="88"/>
      <c r="D68" s="259"/>
      <c r="E68" s="263"/>
      <c r="F68" s="218"/>
      <c r="G68" s="264"/>
      <c r="H68" s="220">
        <f t="shared" si="0"/>
        <v>3633.2999999999961</v>
      </c>
      <c r="I68" s="220"/>
      <c r="J68" s="219"/>
      <c r="K68" s="227"/>
      <c r="L68" s="264"/>
      <c r="M68" s="265"/>
      <c r="N68" s="224"/>
      <c r="O68" s="225"/>
      <c r="P68" s="224"/>
      <c r="Q68" s="224"/>
      <c r="R68" s="224"/>
      <c r="S68" s="224"/>
      <c r="T68" s="226"/>
      <c r="U68" s="225"/>
    </row>
    <row r="69" spans="1:21" x14ac:dyDescent="0.2">
      <c r="B69" s="217">
        <v>66</v>
      </c>
      <c r="C69" s="162"/>
      <c r="D69" s="266"/>
      <c r="E69" s="260"/>
      <c r="F69" s="233"/>
      <c r="G69" s="261"/>
      <c r="H69" s="220">
        <f t="shared" si="0"/>
        <v>3633.2999999999961</v>
      </c>
      <c r="I69" s="232"/>
      <c r="J69" s="231"/>
      <c r="K69" s="233"/>
      <c r="L69" s="261"/>
      <c r="M69" s="262"/>
      <c r="N69" s="234"/>
      <c r="O69" s="225"/>
      <c r="P69" s="234"/>
      <c r="Q69" s="234"/>
      <c r="R69" s="234"/>
      <c r="S69" s="234"/>
      <c r="T69" s="236"/>
      <c r="U69" s="235"/>
    </row>
    <row r="70" spans="1:21" s="182" customFormat="1" ht="15" x14ac:dyDescent="0.25">
      <c r="A70" s="237"/>
      <c r="B70" s="258"/>
      <c r="C70" s="267"/>
      <c r="D70" s="268"/>
      <c r="E70" s="172"/>
      <c r="F70" s="241"/>
      <c r="G70" s="241"/>
      <c r="H70" s="241"/>
      <c r="I70" s="242"/>
      <c r="J70" s="242"/>
      <c r="K70" s="239"/>
      <c r="L70" s="240"/>
      <c r="M70" s="243"/>
      <c r="N70" s="243"/>
      <c r="O70" s="212"/>
      <c r="P70" s="243"/>
      <c r="Q70" s="243"/>
      <c r="R70" s="243"/>
      <c r="S70" s="243"/>
      <c r="T70" s="244"/>
      <c r="U70" s="212"/>
    </row>
    <row r="71" spans="1:21" x14ac:dyDescent="0.2">
      <c r="G71" s="213" t="s">
        <v>192</v>
      </c>
      <c r="P71" s="213" t="s">
        <v>2</v>
      </c>
    </row>
  </sheetData>
  <sheetProtection selectLockedCells="1" selectUnlockedCells="1"/>
  <mergeCells count="7">
    <mergeCell ref="B1:U1"/>
    <mergeCell ref="B2:B3"/>
    <mergeCell ref="C2:C3"/>
    <mergeCell ref="D2:D3"/>
    <mergeCell ref="E2:E3"/>
    <mergeCell ref="F2:L2"/>
    <mergeCell ref="M2:U2"/>
  </mergeCells>
  <phoneticPr fontId="0" type="noConversion"/>
  <pageMargins left="0.59027777777777779" right="0" top="0.78749999999999998" bottom="0" header="0.51180555555555551" footer="0.51180555555555551"/>
  <pageSetup paperSize="9" firstPageNumber="0" fitToHeight="2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U79"/>
  <sheetViews>
    <sheetView zoomScale="55" zoomScaleNormal="55" workbookViewId="0">
      <pane xSplit="3" ySplit="3" topLeftCell="F4" activePane="bottomRight" state="frozen"/>
      <selection pane="topRight" activeCell="F1" sqref="F1"/>
      <selection pane="bottomLeft" activeCell="A45" sqref="A45"/>
      <selection pane="bottomRight" activeCell="J87" sqref="J87"/>
    </sheetView>
  </sheetViews>
  <sheetFormatPr defaultColWidth="9" defaultRowHeight="14.25" x14ac:dyDescent="0.2"/>
  <cols>
    <col min="1" max="1" width="3.5" customWidth="1"/>
    <col min="2" max="2" width="9.125" style="74" customWidth="1"/>
    <col min="3" max="3" width="11.125" customWidth="1"/>
    <col min="4" max="4" width="10.125" style="194" customWidth="1"/>
    <col min="5" max="5" width="29" style="213" customWidth="1"/>
    <col min="6" max="6" width="17.125" style="213" customWidth="1"/>
    <col min="7" max="7" width="13.125" style="213" customWidth="1"/>
    <col min="8" max="8" width="15.5" style="213" customWidth="1"/>
    <col min="9" max="9" width="15.625" style="213" customWidth="1"/>
    <col min="10" max="10" width="13.875" style="213" bestFit="1" customWidth="1"/>
    <col min="11" max="11" width="13.125" style="213" customWidth="1"/>
    <col min="12" max="12" width="12.125" style="213" customWidth="1"/>
    <col min="13" max="13" width="13.125" style="213" customWidth="1"/>
    <col min="14" max="14" width="14.125" style="213" customWidth="1"/>
    <col min="15" max="15" width="12.625" style="213" customWidth="1"/>
    <col min="16" max="16" width="13.875" style="213" customWidth="1"/>
    <col min="17" max="18" width="12.625" style="213" customWidth="1"/>
    <col min="19" max="19" width="17.125" style="213" customWidth="1"/>
    <col min="20" max="20" width="12.625" style="214" customWidth="1"/>
    <col min="21" max="21" width="19.5" customWidth="1"/>
  </cols>
  <sheetData>
    <row r="1" spans="2:21" ht="45" customHeight="1" x14ac:dyDescent="0.2">
      <c r="B1" s="300" t="s">
        <v>726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2:21" ht="15.75" customHeight="1" x14ac:dyDescent="0.25">
      <c r="B2" s="294" t="s">
        <v>5</v>
      </c>
      <c r="C2" s="295" t="s">
        <v>6</v>
      </c>
      <c r="D2" s="296" t="s">
        <v>511</v>
      </c>
      <c r="E2" s="297" t="s">
        <v>7</v>
      </c>
      <c r="F2" s="301" t="s">
        <v>1</v>
      </c>
      <c r="G2" s="301"/>
      <c r="H2" s="301"/>
      <c r="I2" s="301"/>
      <c r="J2" s="301"/>
      <c r="K2" s="301"/>
      <c r="L2" s="301"/>
      <c r="M2" s="302" t="s">
        <v>3</v>
      </c>
      <c r="N2" s="302"/>
      <c r="O2" s="302"/>
      <c r="P2" s="302"/>
      <c r="Q2" s="302"/>
      <c r="R2" s="302"/>
      <c r="S2" s="302"/>
      <c r="T2" s="302"/>
      <c r="U2" s="302"/>
    </row>
    <row r="3" spans="2:21" ht="43.5" x14ac:dyDescent="0.25">
      <c r="B3" s="294"/>
      <c r="C3" s="295"/>
      <c r="D3" s="296"/>
      <c r="E3" s="297"/>
      <c r="F3" s="134" t="s">
        <v>8</v>
      </c>
      <c r="G3" s="135" t="s">
        <v>9</v>
      </c>
      <c r="H3" s="136" t="s">
        <v>10</v>
      </c>
      <c r="I3" s="256" t="s">
        <v>320</v>
      </c>
      <c r="J3" s="138" t="s">
        <v>348</v>
      </c>
      <c r="K3" s="135" t="s">
        <v>159</v>
      </c>
      <c r="L3" s="134" t="s">
        <v>11</v>
      </c>
      <c r="M3" s="139" t="s">
        <v>13</v>
      </c>
      <c r="N3" s="140" t="s">
        <v>14</v>
      </c>
      <c r="O3" s="141" t="s">
        <v>10</v>
      </c>
      <c r="P3" s="257" t="s">
        <v>612</v>
      </c>
      <c r="Q3" s="142" t="s">
        <v>474</v>
      </c>
      <c r="R3" s="143" t="s">
        <v>613</v>
      </c>
      <c r="S3" s="144" t="s">
        <v>614</v>
      </c>
      <c r="T3" s="145" t="s">
        <v>552</v>
      </c>
      <c r="U3" s="146" t="s">
        <v>475</v>
      </c>
    </row>
    <row r="4" spans="2:21" x14ac:dyDescent="0.2">
      <c r="B4" s="217">
        <v>1</v>
      </c>
      <c r="C4" s="88"/>
      <c r="D4" s="147"/>
      <c r="E4" s="117" t="s">
        <v>439</v>
      </c>
      <c r="F4" s="218"/>
      <c r="G4" s="219"/>
      <c r="H4" s="220">
        <v>3633.3</v>
      </c>
      <c r="I4" s="221"/>
      <c r="J4" s="221"/>
      <c r="K4" s="222"/>
      <c r="L4" s="223"/>
      <c r="M4" s="224"/>
      <c r="N4" s="224"/>
      <c r="O4" s="225">
        <v>1162</v>
      </c>
      <c r="P4" s="224"/>
      <c r="Q4" s="224"/>
      <c r="R4" s="224"/>
      <c r="S4" s="224"/>
      <c r="T4" s="226"/>
      <c r="U4" s="225"/>
    </row>
    <row r="5" spans="2:21" x14ac:dyDescent="0.2">
      <c r="B5" s="217">
        <v>2</v>
      </c>
      <c r="C5" s="88">
        <v>42983</v>
      </c>
      <c r="D5" s="157"/>
      <c r="E5" s="87" t="s">
        <v>727</v>
      </c>
      <c r="F5" s="218"/>
      <c r="G5" s="219"/>
      <c r="H5" s="220">
        <f t="shared" ref="H5:H79" si="0">SUM(H4:H4)+F5-G5</f>
        <v>3633.3</v>
      </c>
      <c r="I5" s="227"/>
      <c r="J5" s="227"/>
      <c r="K5" s="218"/>
      <c r="L5" s="219"/>
      <c r="M5" s="224">
        <v>8400</v>
      </c>
      <c r="N5" s="224"/>
      <c r="O5" s="225">
        <f t="shared" ref="O5:O79" si="1">SUM(O4)+M5-N5</f>
        <v>9562</v>
      </c>
      <c r="P5" s="224"/>
      <c r="Q5" s="224"/>
      <c r="R5" s="224"/>
      <c r="S5" s="224"/>
      <c r="T5" s="226"/>
      <c r="U5" s="225">
        <v>8400</v>
      </c>
    </row>
    <row r="6" spans="2:21" x14ac:dyDescent="0.2">
      <c r="B6" s="217">
        <v>3</v>
      </c>
      <c r="C6" s="88">
        <v>42990</v>
      </c>
      <c r="D6" s="157"/>
      <c r="E6" s="87" t="s">
        <v>727</v>
      </c>
      <c r="F6" s="218"/>
      <c r="G6" s="219"/>
      <c r="H6" s="220">
        <f t="shared" si="0"/>
        <v>3633.3</v>
      </c>
      <c r="I6" s="227"/>
      <c r="J6" s="227"/>
      <c r="K6" s="218"/>
      <c r="L6" s="219"/>
      <c r="M6" s="224">
        <v>6000</v>
      </c>
      <c r="N6" s="224"/>
      <c r="O6" s="225">
        <f t="shared" si="1"/>
        <v>15562</v>
      </c>
      <c r="P6" s="224"/>
      <c r="Q6" s="224"/>
      <c r="R6" s="224"/>
      <c r="S6" s="224"/>
      <c r="T6" s="226"/>
      <c r="U6" s="225">
        <v>6000</v>
      </c>
    </row>
    <row r="7" spans="2:21" x14ac:dyDescent="0.2">
      <c r="B7" s="217">
        <v>4</v>
      </c>
      <c r="C7" s="88">
        <v>42992</v>
      </c>
      <c r="D7" s="157" t="s">
        <v>515</v>
      </c>
      <c r="E7" s="87" t="s">
        <v>728</v>
      </c>
      <c r="F7" s="218"/>
      <c r="G7" s="219"/>
      <c r="H7" s="220">
        <f t="shared" si="0"/>
        <v>3633.3</v>
      </c>
      <c r="I7" s="227"/>
      <c r="J7" s="227"/>
      <c r="K7" s="218"/>
      <c r="L7" s="219"/>
      <c r="M7" s="224"/>
      <c r="N7" s="224">
        <v>800</v>
      </c>
      <c r="O7" s="225">
        <f t="shared" si="1"/>
        <v>14762</v>
      </c>
      <c r="P7" s="224"/>
      <c r="Q7" s="224"/>
      <c r="R7" s="224"/>
      <c r="S7" s="224"/>
      <c r="T7" s="226"/>
      <c r="U7" s="225"/>
    </row>
    <row r="8" spans="2:21" x14ac:dyDescent="0.2">
      <c r="B8" s="217">
        <v>5</v>
      </c>
      <c r="C8" s="88">
        <v>42996</v>
      </c>
      <c r="D8" s="157" t="s">
        <v>518</v>
      </c>
      <c r="E8" s="87" t="s">
        <v>729</v>
      </c>
      <c r="F8" s="218"/>
      <c r="G8" s="219"/>
      <c r="H8" s="220">
        <f t="shared" si="0"/>
        <v>3633.3</v>
      </c>
      <c r="I8" s="227"/>
      <c r="J8" s="227"/>
      <c r="K8" s="218"/>
      <c r="L8" s="219"/>
      <c r="M8" s="224"/>
      <c r="N8" s="224">
        <v>2600</v>
      </c>
      <c r="O8" s="225">
        <f t="shared" si="1"/>
        <v>12162</v>
      </c>
      <c r="P8" s="224">
        <v>2600</v>
      </c>
      <c r="Q8" s="224"/>
      <c r="R8" s="224"/>
      <c r="S8" s="224"/>
      <c r="T8" s="226"/>
      <c r="U8" s="225"/>
    </row>
    <row r="9" spans="2:21" x14ac:dyDescent="0.2">
      <c r="B9" s="217">
        <v>6</v>
      </c>
      <c r="C9" s="88">
        <v>42997</v>
      </c>
      <c r="D9" s="157"/>
      <c r="E9" s="87" t="s">
        <v>727</v>
      </c>
      <c r="F9" s="218"/>
      <c r="G9" s="219"/>
      <c r="H9" s="220">
        <f t="shared" si="0"/>
        <v>3633.3</v>
      </c>
      <c r="I9" s="227"/>
      <c r="J9" s="227"/>
      <c r="K9" s="218"/>
      <c r="L9" s="219"/>
      <c r="M9" s="224">
        <v>4200</v>
      </c>
      <c r="N9" s="224"/>
      <c r="O9" s="225">
        <f t="shared" si="1"/>
        <v>16362</v>
      </c>
      <c r="P9" s="224"/>
      <c r="Q9" s="224"/>
      <c r="R9" s="224"/>
      <c r="S9" s="224"/>
      <c r="T9" s="226"/>
      <c r="U9" s="225">
        <v>4200</v>
      </c>
    </row>
    <row r="10" spans="2:21" x14ac:dyDescent="0.2">
      <c r="B10" s="217">
        <v>7</v>
      </c>
      <c r="C10" s="88">
        <v>43004</v>
      </c>
      <c r="D10" s="157"/>
      <c r="E10" s="102" t="s">
        <v>727</v>
      </c>
      <c r="F10" s="218"/>
      <c r="G10" s="219"/>
      <c r="H10" s="220">
        <f t="shared" si="0"/>
        <v>3633.3</v>
      </c>
      <c r="I10" s="227"/>
      <c r="J10" s="227"/>
      <c r="K10" s="218"/>
      <c r="L10" s="219"/>
      <c r="M10" s="224">
        <v>1000</v>
      </c>
      <c r="N10" s="224"/>
      <c r="O10" s="225">
        <f t="shared" si="1"/>
        <v>17362</v>
      </c>
      <c r="P10" s="224"/>
      <c r="Q10" s="224"/>
      <c r="R10" s="224"/>
      <c r="S10" s="224"/>
      <c r="T10" s="226"/>
      <c r="U10" s="225">
        <v>1000</v>
      </c>
    </row>
    <row r="11" spans="2:21" x14ac:dyDescent="0.2">
      <c r="B11" s="217">
        <v>8</v>
      </c>
      <c r="C11" s="88">
        <v>43005</v>
      </c>
      <c r="D11" s="157"/>
      <c r="E11" s="87" t="s">
        <v>727</v>
      </c>
      <c r="F11" s="218"/>
      <c r="G11" s="219"/>
      <c r="H11" s="220">
        <f t="shared" si="0"/>
        <v>3633.3</v>
      </c>
      <c r="I11" s="227"/>
      <c r="J11" s="227"/>
      <c r="K11" s="218"/>
      <c r="L11" s="219"/>
      <c r="M11" s="224">
        <v>800</v>
      </c>
      <c r="N11" s="224"/>
      <c r="O11" s="225">
        <f t="shared" si="1"/>
        <v>18162</v>
      </c>
      <c r="P11" s="224"/>
      <c r="Q11" s="224"/>
      <c r="R11" s="224"/>
      <c r="S11" s="224"/>
      <c r="T11" s="226"/>
      <c r="U11" s="225">
        <v>800</v>
      </c>
    </row>
    <row r="12" spans="2:21" x14ac:dyDescent="0.2">
      <c r="B12" s="217">
        <v>9</v>
      </c>
      <c r="C12" s="88">
        <v>43008</v>
      </c>
      <c r="D12" s="157"/>
      <c r="E12" s="87" t="s">
        <v>553</v>
      </c>
      <c r="F12" s="218">
        <v>63400.41</v>
      </c>
      <c r="G12" s="219"/>
      <c r="H12" s="220">
        <f t="shared" si="0"/>
        <v>67033.710000000006</v>
      </c>
      <c r="I12" s="227">
        <v>63400.41</v>
      </c>
      <c r="J12" s="227"/>
      <c r="K12" s="218"/>
      <c r="L12" s="219"/>
      <c r="M12" s="224"/>
      <c r="N12" s="224"/>
      <c r="O12" s="225">
        <f t="shared" si="1"/>
        <v>18162</v>
      </c>
      <c r="P12" s="224"/>
      <c r="Q12" s="224"/>
      <c r="R12" s="224"/>
      <c r="S12" s="224"/>
      <c r="T12" s="226"/>
      <c r="U12" s="225"/>
    </row>
    <row r="13" spans="2:21" x14ac:dyDescent="0.2">
      <c r="B13" s="217">
        <v>10</v>
      </c>
      <c r="C13" s="88"/>
      <c r="D13" s="157"/>
      <c r="E13" s="87" t="s">
        <v>557</v>
      </c>
      <c r="F13" s="218"/>
      <c r="G13" s="219"/>
      <c r="H13" s="220">
        <f t="shared" si="0"/>
        <v>67033.710000000006</v>
      </c>
      <c r="I13" s="227"/>
      <c r="J13" s="227"/>
      <c r="K13" s="218">
        <v>0.41</v>
      </c>
      <c r="L13" s="219"/>
      <c r="M13" s="224"/>
      <c r="N13" s="224"/>
      <c r="O13" s="225">
        <f t="shared" si="1"/>
        <v>18162</v>
      </c>
      <c r="P13" s="224"/>
      <c r="Q13" s="224"/>
      <c r="R13" s="224"/>
      <c r="S13" s="224"/>
      <c r="T13" s="226"/>
      <c r="U13" s="225"/>
    </row>
    <row r="14" spans="2:21" x14ac:dyDescent="0.2">
      <c r="B14" s="217">
        <v>11</v>
      </c>
      <c r="C14" s="88"/>
      <c r="D14" s="157"/>
      <c r="E14" s="87" t="s">
        <v>112</v>
      </c>
      <c r="F14" s="218"/>
      <c r="G14" s="219">
        <v>737</v>
      </c>
      <c r="H14" s="220">
        <f t="shared" si="0"/>
        <v>66296.710000000006</v>
      </c>
      <c r="I14" s="227"/>
      <c r="J14" s="227"/>
      <c r="K14" s="218"/>
      <c r="L14" s="219">
        <v>737</v>
      </c>
      <c r="M14" s="224"/>
      <c r="N14" s="224"/>
      <c r="O14" s="225">
        <f t="shared" si="1"/>
        <v>18162</v>
      </c>
      <c r="P14" s="224"/>
      <c r="Q14" s="224"/>
      <c r="R14" s="224"/>
      <c r="S14" s="224"/>
      <c r="T14" s="226"/>
      <c r="U14" s="225"/>
    </row>
    <row r="15" spans="2:21" x14ac:dyDescent="0.2">
      <c r="B15" s="217">
        <v>12</v>
      </c>
      <c r="C15" s="88">
        <v>43017</v>
      </c>
      <c r="D15" s="157" t="s">
        <v>520</v>
      </c>
      <c r="E15" s="87" t="s">
        <v>730</v>
      </c>
      <c r="F15" s="218"/>
      <c r="G15" s="219"/>
      <c r="H15" s="220">
        <f t="shared" si="0"/>
        <v>66296.710000000006</v>
      </c>
      <c r="I15" s="227"/>
      <c r="J15" s="227"/>
      <c r="K15" s="218"/>
      <c r="L15" s="219"/>
      <c r="M15" s="224"/>
      <c r="N15" s="224">
        <v>660</v>
      </c>
      <c r="O15" s="225">
        <f t="shared" si="1"/>
        <v>17502</v>
      </c>
      <c r="P15" s="224">
        <v>660</v>
      </c>
      <c r="Q15" s="224"/>
      <c r="R15" s="224"/>
      <c r="S15" s="224"/>
      <c r="T15" s="226"/>
      <c r="U15" s="225"/>
    </row>
    <row r="16" spans="2:21" x14ac:dyDescent="0.2">
      <c r="B16" s="217">
        <v>13</v>
      </c>
      <c r="C16" s="159">
        <v>43019</v>
      </c>
      <c r="D16" s="160" t="s">
        <v>521</v>
      </c>
      <c r="E16" s="10" t="s">
        <v>731</v>
      </c>
      <c r="F16" s="218"/>
      <c r="G16" s="219"/>
      <c r="H16" s="220">
        <f t="shared" si="0"/>
        <v>66296.710000000006</v>
      </c>
      <c r="I16" s="227"/>
      <c r="J16" s="227"/>
      <c r="K16" s="218"/>
      <c r="L16" s="219"/>
      <c r="M16" s="224"/>
      <c r="N16" s="224">
        <v>660</v>
      </c>
      <c r="O16" s="225">
        <f t="shared" si="1"/>
        <v>16842</v>
      </c>
      <c r="P16" s="224">
        <v>660</v>
      </c>
      <c r="Q16" s="224"/>
      <c r="R16" s="224"/>
      <c r="S16" s="224"/>
      <c r="T16" s="226"/>
      <c r="U16" s="225"/>
    </row>
    <row r="17" spans="2:21" x14ac:dyDescent="0.2">
      <c r="B17" s="217">
        <v>14</v>
      </c>
      <c r="C17" s="159">
        <v>43019</v>
      </c>
      <c r="D17" s="160" t="s">
        <v>523</v>
      </c>
      <c r="E17" s="10" t="s">
        <v>721</v>
      </c>
      <c r="F17" s="218"/>
      <c r="G17" s="219"/>
      <c r="H17" s="220">
        <f t="shared" si="0"/>
        <v>66296.710000000006</v>
      </c>
      <c r="I17" s="227"/>
      <c r="J17" s="227"/>
      <c r="K17" s="218"/>
      <c r="L17" s="219"/>
      <c r="M17" s="224"/>
      <c r="N17" s="224">
        <v>260</v>
      </c>
      <c r="O17" s="225">
        <f t="shared" si="1"/>
        <v>16582</v>
      </c>
      <c r="P17" s="224">
        <v>260</v>
      </c>
      <c r="Q17" s="224"/>
      <c r="R17" s="224"/>
      <c r="S17" s="224"/>
      <c r="T17" s="226"/>
      <c r="U17" s="225"/>
    </row>
    <row r="18" spans="2:21" x14ac:dyDescent="0.2">
      <c r="B18" s="217">
        <v>15</v>
      </c>
      <c r="C18" s="159">
        <v>43027</v>
      </c>
      <c r="D18" s="160" t="s">
        <v>524</v>
      </c>
      <c r="E18" s="10" t="s">
        <v>720</v>
      </c>
      <c r="F18" s="218"/>
      <c r="G18" s="219"/>
      <c r="H18" s="220">
        <f t="shared" si="0"/>
        <v>66296.710000000006</v>
      </c>
      <c r="I18" s="227"/>
      <c r="J18" s="227"/>
      <c r="K18" s="218"/>
      <c r="L18" s="219"/>
      <c r="M18" s="224"/>
      <c r="N18" s="224">
        <v>3500</v>
      </c>
      <c r="O18" s="225">
        <f t="shared" si="1"/>
        <v>13082</v>
      </c>
      <c r="P18" s="224">
        <v>3500</v>
      </c>
      <c r="Q18" s="224"/>
      <c r="R18" s="224"/>
      <c r="S18" s="224"/>
      <c r="T18" s="226"/>
      <c r="U18" s="225"/>
    </row>
    <row r="19" spans="2:21" x14ac:dyDescent="0.2">
      <c r="B19" s="217">
        <v>16</v>
      </c>
      <c r="C19" s="159">
        <v>43031</v>
      </c>
      <c r="D19" s="160" t="s">
        <v>525</v>
      </c>
      <c r="E19" s="10" t="s">
        <v>718</v>
      </c>
      <c r="F19" s="218"/>
      <c r="G19" s="219"/>
      <c r="H19" s="220">
        <f t="shared" si="0"/>
        <v>66296.710000000006</v>
      </c>
      <c r="I19" s="227"/>
      <c r="J19" s="227"/>
      <c r="K19" s="218"/>
      <c r="L19" s="219"/>
      <c r="M19" s="224"/>
      <c r="N19" s="224">
        <v>1040</v>
      </c>
      <c r="O19" s="225">
        <f t="shared" si="1"/>
        <v>12042</v>
      </c>
      <c r="P19" s="224">
        <v>1040</v>
      </c>
      <c r="Q19" s="224"/>
      <c r="R19" s="224"/>
      <c r="S19" s="224"/>
      <c r="T19" s="226"/>
      <c r="U19" s="225"/>
    </row>
    <row r="20" spans="2:21" x14ac:dyDescent="0.2">
      <c r="B20" s="217">
        <v>17</v>
      </c>
      <c r="C20" s="159">
        <v>43032</v>
      </c>
      <c r="D20" s="160" t="s">
        <v>528</v>
      </c>
      <c r="E20" s="10" t="s">
        <v>625</v>
      </c>
      <c r="F20" s="218"/>
      <c r="G20" s="219"/>
      <c r="H20" s="220">
        <f t="shared" si="0"/>
        <v>66296.710000000006</v>
      </c>
      <c r="I20" s="227"/>
      <c r="J20" s="227"/>
      <c r="K20" s="218"/>
      <c r="L20" s="219"/>
      <c r="M20" s="224"/>
      <c r="N20" s="224">
        <v>3655</v>
      </c>
      <c r="O20" s="225">
        <f t="shared" si="1"/>
        <v>8387</v>
      </c>
      <c r="P20" s="224">
        <v>3655</v>
      </c>
      <c r="Q20" s="224"/>
      <c r="R20" s="224"/>
      <c r="S20" s="224"/>
      <c r="T20" s="226"/>
      <c r="U20" s="225"/>
    </row>
    <row r="21" spans="2:21" x14ac:dyDescent="0.2">
      <c r="B21" s="217">
        <v>18</v>
      </c>
      <c r="C21" s="159">
        <v>43034</v>
      </c>
      <c r="D21" s="160" t="s">
        <v>530</v>
      </c>
      <c r="E21" s="10" t="s">
        <v>732</v>
      </c>
      <c r="F21" s="218"/>
      <c r="G21" s="219"/>
      <c r="H21" s="220">
        <f t="shared" si="0"/>
        <v>66296.710000000006</v>
      </c>
      <c r="I21" s="227"/>
      <c r="J21" s="227"/>
      <c r="K21" s="218"/>
      <c r="L21" s="219"/>
      <c r="M21" s="224"/>
      <c r="N21" s="224">
        <v>1155</v>
      </c>
      <c r="O21" s="225">
        <f t="shared" si="1"/>
        <v>7232</v>
      </c>
      <c r="P21" s="224">
        <v>1155</v>
      </c>
      <c r="Q21" s="224"/>
      <c r="R21" s="224"/>
      <c r="S21" s="224"/>
      <c r="T21" s="226"/>
      <c r="U21" s="225"/>
    </row>
    <row r="22" spans="2:21" x14ac:dyDescent="0.2">
      <c r="B22" s="217">
        <v>19</v>
      </c>
      <c r="C22" s="159">
        <v>43039</v>
      </c>
      <c r="D22" s="160" t="s">
        <v>532</v>
      </c>
      <c r="E22" s="10" t="s">
        <v>718</v>
      </c>
      <c r="F22" s="218"/>
      <c r="G22" s="219"/>
      <c r="H22" s="220">
        <f t="shared" si="0"/>
        <v>66296.710000000006</v>
      </c>
      <c r="I22" s="227"/>
      <c r="J22" s="227"/>
      <c r="K22" s="218"/>
      <c r="L22" s="219"/>
      <c r="M22" s="224"/>
      <c r="N22" s="224">
        <v>920</v>
      </c>
      <c r="O22" s="225">
        <f t="shared" si="1"/>
        <v>6312</v>
      </c>
      <c r="P22" s="224">
        <v>920</v>
      </c>
      <c r="Q22" s="224"/>
      <c r="R22" s="224"/>
      <c r="S22" s="224"/>
      <c r="T22" s="226"/>
      <c r="U22" s="225"/>
    </row>
    <row r="23" spans="2:21" x14ac:dyDescent="0.2">
      <c r="B23" s="217">
        <v>20</v>
      </c>
      <c r="C23" s="159">
        <v>43039</v>
      </c>
      <c r="D23" s="160"/>
      <c r="E23" s="10" t="s">
        <v>553</v>
      </c>
      <c r="F23" s="218">
        <v>8520</v>
      </c>
      <c r="G23" s="219"/>
      <c r="H23" s="220">
        <f t="shared" si="0"/>
        <v>74816.710000000006</v>
      </c>
      <c r="I23" s="227">
        <v>8520</v>
      </c>
      <c r="J23" s="227"/>
      <c r="K23" s="218"/>
      <c r="L23" s="219"/>
      <c r="M23" s="224"/>
      <c r="N23" s="224"/>
      <c r="O23" s="225">
        <f t="shared" si="1"/>
        <v>6312</v>
      </c>
      <c r="P23" s="224"/>
      <c r="Q23" s="224"/>
      <c r="R23" s="224"/>
      <c r="S23" s="224"/>
      <c r="T23" s="226"/>
      <c r="U23" s="225"/>
    </row>
    <row r="24" spans="2:21" x14ac:dyDescent="0.2">
      <c r="B24" s="217">
        <v>21</v>
      </c>
      <c r="C24" s="159"/>
      <c r="D24" s="160"/>
      <c r="E24" s="10" t="s">
        <v>112</v>
      </c>
      <c r="F24" s="218"/>
      <c r="G24" s="219">
        <v>30</v>
      </c>
      <c r="H24" s="220">
        <f t="shared" si="0"/>
        <v>74786.710000000006</v>
      </c>
      <c r="I24" s="227"/>
      <c r="J24" s="227"/>
      <c r="K24" s="218"/>
      <c r="L24" s="219">
        <v>30</v>
      </c>
      <c r="M24" s="224"/>
      <c r="N24" s="224"/>
      <c r="O24" s="225">
        <f t="shared" si="1"/>
        <v>6312</v>
      </c>
      <c r="P24" s="224"/>
      <c r="Q24" s="224"/>
      <c r="R24" s="224"/>
      <c r="S24" s="224"/>
      <c r="T24" s="226"/>
      <c r="U24" s="225"/>
    </row>
    <row r="25" spans="2:21" x14ac:dyDescent="0.2">
      <c r="B25" s="217">
        <v>22</v>
      </c>
      <c r="C25" s="159">
        <v>43042</v>
      </c>
      <c r="D25" s="160"/>
      <c r="E25" s="10" t="s">
        <v>562</v>
      </c>
      <c r="F25" s="218"/>
      <c r="G25" s="219">
        <v>30000</v>
      </c>
      <c r="H25" s="220">
        <f t="shared" si="0"/>
        <v>44786.710000000006</v>
      </c>
      <c r="I25" s="227"/>
      <c r="J25" s="227">
        <v>30000</v>
      </c>
      <c r="K25" s="218"/>
      <c r="L25" s="219"/>
      <c r="M25" s="224">
        <v>30000</v>
      </c>
      <c r="N25" s="224"/>
      <c r="O25" s="225">
        <f t="shared" si="1"/>
        <v>36312</v>
      </c>
      <c r="P25" s="224"/>
      <c r="Q25" s="224"/>
      <c r="R25" s="224"/>
      <c r="S25" s="224"/>
      <c r="T25" s="226"/>
      <c r="U25" s="225"/>
    </row>
    <row r="26" spans="2:21" x14ac:dyDescent="0.2">
      <c r="B26" s="217">
        <v>23</v>
      </c>
      <c r="C26" s="159">
        <v>43049</v>
      </c>
      <c r="D26" s="160" t="s">
        <v>533</v>
      </c>
      <c r="E26" s="10" t="s">
        <v>733</v>
      </c>
      <c r="F26" s="218"/>
      <c r="G26" s="219"/>
      <c r="H26" s="220">
        <f t="shared" si="0"/>
        <v>44786.710000000006</v>
      </c>
      <c r="I26" s="227"/>
      <c r="J26" s="227"/>
      <c r="K26" s="218"/>
      <c r="L26" s="219"/>
      <c r="M26" s="224"/>
      <c r="N26" s="224">
        <v>6832</v>
      </c>
      <c r="O26" s="225">
        <f t="shared" si="1"/>
        <v>29480</v>
      </c>
      <c r="P26" s="224"/>
      <c r="Q26" s="224"/>
      <c r="R26" s="224"/>
      <c r="S26" s="224">
        <v>6832</v>
      </c>
      <c r="T26" s="226"/>
      <c r="U26" s="225"/>
    </row>
    <row r="27" spans="2:21" x14ac:dyDescent="0.2">
      <c r="B27" s="217">
        <v>24</v>
      </c>
      <c r="C27" s="159">
        <v>43053</v>
      </c>
      <c r="D27" s="160" t="s">
        <v>534</v>
      </c>
      <c r="E27" s="10" t="s">
        <v>734</v>
      </c>
      <c r="F27" s="218"/>
      <c r="G27" s="219"/>
      <c r="H27" s="220">
        <f t="shared" si="0"/>
        <v>44786.710000000006</v>
      </c>
      <c r="I27" s="227"/>
      <c r="J27" s="227"/>
      <c r="K27" s="218"/>
      <c r="L27" s="219"/>
      <c r="M27" s="224"/>
      <c r="N27" s="224">
        <v>780</v>
      </c>
      <c r="O27" s="225">
        <f t="shared" si="1"/>
        <v>28700</v>
      </c>
      <c r="P27" s="224">
        <v>780</v>
      </c>
      <c r="Q27" s="224"/>
      <c r="R27" s="224"/>
      <c r="S27" s="224"/>
      <c r="T27" s="226"/>
      <c r="U27" s="225"/>
    </row>
    <row r="28" spans="2:21" x14ac:dyDescent="0.2">
      <c r="B28" s="217">
        <v>25</v>
      </c>
      <c r="C28" s="159">
        <v>43067</v>
      </c>
      <c r="D28" s="160" t="s">
        <v>536</v>
      </c>
      <c r="E28" s="10" t="s">
        <v>685</v>
      </c>
      <c r="F28" s="218"/>
      <c r="G28" s="219"/>
      <c r="H28" s="220">
        <f t="shared" si="0"/>
        <v>44786.710000000006</v>
      </c>
      <c r="I28" s="227"/>
      <c r="J28" s="227"/>
      <c r="K28" s="218"/>
      <c r="L28" s="219"/>
      <c r="M28" s="224"/>
      <c r="N28" s="224">
        <v>2400</v>
      </c>
      <c r="O28" s="225">
        <f t="shared" si="1"/>
        <v>26300</v>
      </c>
      <c r="P28" s="224">
        <v>2400</v>
      </c>
      <c r="Q28" s="224"/>
      <c r="R28" s="224"/>
      <c r="S28" s="224"/>
      <c r="T28" s="226"/>
      <c r="U28" s="225"/>
    </row>
    <row r="29" spans="2:21" x14ac:dyDescent="0.2">
      <c r="B29" s="217">
        <v>26</v>
      </c>
      <c r="C29" s="159">
        <v>43069</v>
      </c>
      <c r="D29" s="160" t="s">
        <v>538</v>
      </c>
      <c r="E29" s="10" t="s">
        <v>735</v>
      </c>
      <c r="F29" s="218"/>
      <c r="G29" s="219"/>
      <c r="H29" s="220">
        <f t="shared" si="0"/>
        <v>44786.710000000006</v>
      </c>
      <c r="I29" s="227"/>
      <c r="J29" s="227"/>
      <c r="K29" s="218"/>
      <c r="L29" s="219"/>
      <c r="M29" s="224"/>
      <c r="N29" s="224">
        <v>236</v>
      </c>
      <c r="O29" s="225">
        <f t="shared" si="1"/>
        <v>26064</v>
      </c>
      <c r="P29" s="224"/>
      <c r="Q29" s="224"/>
      <c r="R29" s="224"/>
      <c r="S29" s="224">
        <v>236</v>
      </c>
      <c r="T29" s="226"/>
      <c r="U29" s="225"/>
    </row>
    <row r="30" spans="2:21" x14ac:dyDescent="0.2">
      <c r="B30" s="217">
        <v>27</v>
      </c>
      <c r="C30" s="159">
        <v>43069</v>
      </c>
      <c r="D30" s="160" t="s">
        <v>539</v>
      </c>
      <c r="E30" s="10" t="s">
        <v>736</v>
      </c>
      <c r="F30" s="218"/>
      <c r="G30" s="219"/>
      <c r="H30" s="220">
        <f t="shared" si="0"/>
        <v>44786.710000000006</v>
      </c>
      <c r="I30" s="227"/>
      <c r="J30" s="227"/>
      <c r="K30" s="218"/>
      <c r="L30" s="219"/>
      <c r="M30" s="224"/>
      <c r="N30" s="224">
        <v>1154</v>
      </c>
      <c r="O30" s="225">
        <f t="shared" si="1"/>
        <v>24910</v>
      </c>
      <c r="P30" s="224"/>
      <c r="Q30" s="224"/>
      <c r="R30" s="224"/>
      <c r="S30" s="224">
        <v>1154</v>
      </c>
      <c r="T30" s="226"/>
      <c r="U30" s="225"/>
    </row>
    <row r="31" spans="2:21" x14ac:dyDescent="0.2">
      <c r="B31" s="217">
        <v>28</v>
      </c>
      <c r="C31" s="159">
        <v>43069</v>
      </c>
      <c r="D31" s="160"/>
      <c r="E31" s="10" t="s">
        <v>553</v>
      </c>
      <c r="F31" s="218">
        <v>1600</v>
      </c>
      <c r="G31" s="219"/>
      <c r="H31" s="220">
        <f t="shared" si="0"/>
        <v>46386.710000000006</v>
      </c>
      <c r="I31" s="227">
        <v>1600</v>
      </c>
      <c r="J31" s="227"/>
      <c r="K31" s="218"/>
      <c r="L31" s="219"/>
      <c r="M31" s="224"/>
      <c r="N31" s="224"/>
      <c r="O31" s="225">
        <f t="shared" si="1"/>
        <v>24910</v>
      </c>
      <c r="P31" s="224"/>
      <c r="Q31" s="224"/>
      <c r="R31" s="224"/>
      <c r="S31" s="224"/>
      <c r="T31" s="226"/>
      <c r="U31" s="225"/>
    </row>
    <row r="32" spans="2:21" x14ac:dyDescent="0.2">
      <c r="B32" s="217">
        <v>29</v>
      </c>
      <c r="C32" s="159"/>
      <c r="D32" s="160"/>
      <c r="E32" s="10" t="s">
        <v>112</v>
      </c>
      <c r="F32" s="218"/>
      <c r="G32" s="219">
        <v>30</v>
      </c>
      <c r="H32" s="220">
        <f t="shared" si="0"/>
        <v>46356.710000000006</v>
      </c>
      <c r="I32" s="227"/>
      <c r="J32" s="227"/>
      <c r="K32" s="218"/>
      <c r="L32" s="219">
        <v>30</v>
      </c>
      <c r="M32" s="224"/>
      <c r="N32" s="224"/>
      <c r="O32" s="225">
        <f t="shared" si="1"/>
        <v>24910</v>
      </c>
      <c r="P32" s="224"/>
      <c r="Q32" s="224"/>
      <c r="R32" s="224"/>
      <c r="S32" s="224"/>
      <c r="T32" s="226"/>
      <c r="U32" s="225"/>
    </row>
    <row r="33" spans="2:21" x14ac:dyDescent="0.2">
      <c r="B33" s="217">
        <v>30</v>
      </c>
      <c r="C33" s="159">
        <v>43087</v>
      </c>
      <c r="D33" s="160" t="s">
        <v>540</v>
      </c>
      <c r="E33" s="10" t="s">
        <v>737</v>
      </c>
      <c r="F33" s="218"/>
      <c r="G33" s="219"/>
      <c r="H33" s="220">
        <f t="shared" si="0"/>
        <v>46356.710000000006</v>
      </c>
      <c r="I33" s="227"/>
      <c r="J33" s="227"/>
      <c r="K33" s="218"/>
      <c r="L33" s="219"/>
      <c r="M33" s="224"/>
      <c r="N33" s="224">
        <v>3000</v>
      </c>
      <c r="O33" s="225">
        <f t="shared" si="1"/>
        <v>21910</v>
      </c>
      <c r="P33" s="224">
        <v>3000</v>
      </c>
      <c r="Q33" s="224"/>
      <c r="R33" s="224"/>
      <c r="S33" s="224"/>
      <c r="T33" s="226"/>
      <c r="U33" s="225"/>
    </row>
    <row r="34" spans="2:21" x14ac:dyDescent="0.2">
      <c r="B34" s="217">
        <v>31</v>
      </c>
      <c r="C34" s="159">
        <v>43100</v>
      </c>
      <c r="D34" s="160"/>
      <c r="E34" s="10" t="s">
        <v>553</v>
      </c>
      <c r="F34" s="218">
        <v>800</v>
      </c>
      <c r="G34" s="219"/>
      <c r="H34" s="220">
        <f t="shared" si="0"/>
        <v>47156.710000000006</v>
      </c>
      <c r="I34" s="227">
        <v>800</v>
      </c>
      <c r="J34" s="227"/>
      <c r="K34" s="218"/>
      <c r="L34" s="219"/>
      <c r="M34" s="224"/>
      <c r="N34" s="224"/>
      <c r="O34" s="225">
        <f t="shared" si="1"/>
        <v>21910</v>
      </c>
      <c r="P34" s="224"/>
      <c r="Q34" s="224"/>
      <c r="R34" s="224"/>
      <c r="S34" s="224"/>
      <c r="T34" s="226"/>
      <c r="U34" s="225"/>
    </row>
    <row r="35" spans="2:21" x14ac:dyDescent="0.2">
      <c r="B35" s="217">
        <v>32</v>
      </c>
      <c r="C35" s="159"/>
      <c r="D35" s="160"/>
      <c r="E35" s="10" t="s">
        <v>112</v>
      </c>
      <c r="F35" s="218"/>
      <c r="G35" s="219">
        <v>439</v>
      </c>
      <c r="H35" s="220">
        <f t="shared" si="0"/>
        <v>46717.710000000006</v>
      </c>
      <c r="I35" s="227"/>
      <c r="J35" s="227"/>
      <c r="K35" s="218">
        <v>1.4</v>
      </c>
      <c r="L35" s="219">
        <v>439</v>
      </c>
      <c r="M35" s="224"/>
      <c r="N35" s="224"/>
      <c r="O35" s="225">
        <f t="shared" si="1"/>
        <v>21910</v>
      </c>
      <c r="P35" s="224"/>
      <c r="Q35" s="224"/>
      <c r="R35" s="224"/>
      <c r="S35" s="224"/>
      <c r="T35" s="226"/>
      <c r="U35" s="225"/>
    </row>
    <row r="36" spans="2:21" x14ac:dyDescent="0.2">
      <c r="B36" s="217">
        <v>33</v>
      </c>
      <c r="C36" s="159"/>
      <c r="D36" s="160"/>
      <c r="E36" s="10" t="s">
        <v>557</v>
      </c>
      <c r="F36" s="218">
        <v>1.4</v>
      </c>
      <c r="G36" s="219"/>
      <c r="H36" s="220">
        <f t="shared" si="0"/>
        <v>46719.110000000008</v>
      </c>
      <c r="I36" s="227"/>
      <c r="J36" s="227"/>
      <c r="K36" s="218"/>
      <c r="L36" s="219"/>
      <c r="M36" s="224"/>
      <c r="N36" s="224"/>
      <c r="O36" s="225">
        <f t="shared" si="1"/>
        <v>21910</v>
      </c>
      <c r="P36" s="224"/>
      <c r="Q36" s="224"/>
      <c r="R36" s="224"/>
      <c r="S36" s="224"/>
      <c r="T36" s="226"/>
      <c r="U36" s="225"/>
    </row>
    <row r="37" spans="2:21" x14ac:dyDescent="0.2">
      <c r="B37" s="217">
        <v>34</v>
      </c>
      <c r="C37" s="159">
        <v>43111</v>
      </c>
      <c r="D37" s="160" t="s">
        <v>542</v>
      </c>
      <c r="E37" s="10" t="s">
        <v>737</v>
      </c>
      <c r="F37" s="218"/>
      <c r="G37" s="219"/>
      <c r="H37" s="220">
        <f t="shared" si="0"/>
        <v>46719.110000000008</v>
      </c>
      <c r="I37" s="227"/>
      <c r="J37" s="227"/>
      <c r="K37" s="218"/>
      <c r="L37" s="219"/>
      <c r="M37" s="224"/>
      <c r="N37" s="224">
        <v>2700</v>
      </c>
      <c r="O37" s="225">
        <f t="shared" si="1"/>
        <v>19210</v>
      </c>
      <c r="P37" s="224">
        <v>2700</v>
      </c>
      <c r="Q37" s="224"/>
      <c r="R37" s="224"/>
      <c r="S37" s="224"/>
      <c r="T37" s="226"/>
      <c r="U37" s="225"/>
    </row>
    <row r="38" spans="2:21" x14ac:dyDescent="0.2">
      <c r="B38" s="217">
        <v>35</v>
      </c>
      <c r="C38" s="159">
        <v>43136</v>
      </c>
      <c r="D38" s="160" t="s">
        <v>544</v>
      </c>
      <c r="E38" s="10" t="s">
        <v>737</v>
      </c>
      <c r="F38" s="218"/>
      <c r="G38" s="219"/>
      <c r="H38" s="220">
        <f t="shared" si="0"/>
        <v>46719.110000000008</v>
      </c>
      <c r="I38" s="227"/>
      <c r="J38" s="227"/>
      <c r="K38" s="218"/>
      <c r="L38" s="219"/>
      <c r="M38" s="224"/>
      <c r="N38" s="224">
        <v>3400</v>
      </c>
      <c r="O38" s="225">
        <f t="shared" si="1"/>
        <v>15810</v>
      </c>
      <c r="P38" s="224">
        <v>3400</v>
      </c>
      <c r="Q38" s="224"/>
      <c r="R38" s="224"/>
      <c r="S38" s="224"/>
      <c r="T38" s="226"/>
      <c r="U38" s="225"/>
    </row>
    <row r="39" spans="2:21" x14ac:dyDescent="0.2">
      <c r="B39" s="217">
        <v>37</v>
      </c>
      <c r="C39" s="159"/>
      <c r="D39" s="160"/>
      <c r="E39" s="10" t="s">
        <v>112</v>
      </c>
      <c r="F39" s="218"/>
      <c r="G39" s="219"/>
      <c r="H39" s="220">
        <f t="shared" si="0"/>
        <v>46719.110000000008</v>
      </c>
      <c r="I39" s="227"/>
      <c r="J39" s="227"/>
      <c r="K39" s="218"/>
      <c r="L39" s="219">
        <v>30</v>
      </c>
      <c r="M39" s="224"/>
      <c r="N39" s="224"/>
      <c r="O39" s="225">
        <f t="shared" si="1"/>
        <v>15810</v>
      </c>
      <c r="P39" s="224"/>
      <c r="Q39" s="224"/>
      <c r="R39" s="224"/>
      <c r="S39" s="224"/>
      <c r="T39" s="226"/>
      <c r="U39" s="225"/>
    </row>
    <row r="40" spans="2:21" x14ac:dyDescent="0.2">
      <c r="B40" s="217">
        <v>38</v>
      </c>
      <c r="C40" s="159">
        <v>43131</v>
      </c>
      <c r="D40" s="160"/>
      <c r="E40" s="10" t="s">
        <v>553</v>
      </c>
      <c r="F40" s="218">
        <v>400</v>
      </c>
      <c r="G40" s="219"/>
      <c r="H40" s="220">
        <f t="shared" si="0"/>
        <v>47119.110000000008</v>
      </c>
      <c r="I40" s="227">
        <v>400</v>
      </c>
      <c r="J40" s="227"/>
      <c r="K40" s="218"/>
      <c r="L40" s="219"/>
      <c r="M40" s="224"/>
      <c r="N40" s="224"/>
      <c r="O40" s="225">
        <f t="shared" si="1"/>
        <v>15810</v>
      </c>
      <c r="P40" s="224"/>
      <c r="Q40" s="224"/>
      <c r="R40" s="224"/>
      <c r="S40" s="224"/>
      <c r="T40" s="226"/>
      <c r="U40" s="225"/>
    </row>
    <row r="41" spans="2:21" x14ac:dyDescent="0.2">
      <c r="B41" s="217">
        <v>39</v>
      </c>
      <c r="C41" s="159"/>
      <c r="D41" s="160"/>
      <c r="E41" s="10" t="s">
        <v>553</v>
      </c>
      <c r="F41" s="218">
        <v>400</v>
      </c>
      <c r="G41" s="219">
        <v>30</v>
      </c>
      <c r="H41" s="220">
        <f t="shared" si="0"/>
        <v>47489.110000000008</v>
      </c>
      <c r="I41" s="227">
        <v>400</v>
      </c>
      <c r="J41" s="227"/>
      <c r="K41" s="218"/>
      <c r="L41" s="219"/>
      <c r="M41" s="224"/>
      <c r="N41" s="224"/>
      <c r="O41" s="225">
        <f t="shared" si="1"/>
        <v>15810</v>
      </c>
      <c r="P41" s="224"/>
      <c r="Q41" s="224"/>
      <c r="R41" s="224"/>
      <c r="S41" s="224"/>
      <c r="T41" s="226"/>
      <c r="U41" s="225"/>
    </row>
    <row r="42" spans="2:21" x14ac:dyDescent="0.2">
      <c r="B42" s="217">
        <v>40</v>
      </c>
      <c r="C42" s="159"/>
      <c r="D42" s="160"/>
      <c r="E42" s="10" t="s">
        <v>535</v>
      </c>
      <c r="F42" s="218"/>
      <c r="G42" s="219"/>
      <c r="H42" s="220">
        <f t="shared" si="0"/>
        <v>47489.110000000008</v>
      </c>
      <c r="I42" s="227"/>
      <c r="J42" s="227"/>
      <c r="K42" s="218"/>
      <c r="L42" s="219"/>
      <c r="M42" s="224"/>
      <c r="N42" s="224"/>
      <c r="O42" s="225">
        <f t="shared" si="1"/>
        <v>15810</v>
      </c>
      <c r="P42" s="224"/>
      <c r="Q42" s="224"/>
      <c r="R42" s="224"/>
      <c r="S42" s="224"/>
      <c r="T42" s="226"/>
      <c r="U42" s="225"/>
    </row>
    <row r="43" spans="2:21" x14ac:dyDescent="0.2">
      <c r="B43" s="217">
        <v>41</v>
      </c>
      <c r="C43" s="159">
        <v>43154</v>
      </c>
      <c r="D43" s="160" t="s">
        <v>546</v>
      </c>
      <c r="E43" s="10" t="s">
        <v>385</v>
      </c>
      <c r="F43" s="218"/>
      <c r="G43" s="219"/>
      <c r="H43" s="220">
        <f t="shared" si="0"/>
        <v>47489.110000000008</v>
      </c>
      <c r="I43" s="227"/>
      <c r="J43" s="227"/>
      <c r="K43" s="218"/>
      <c r="L43" s="219"/>
      <c r="M43" s="224"/>
      <c r="N43" s="224">
        <v>850</v>
      </c>
      <c r="O43" s="225">
        <f t="shared" si="1"/>
        <v>14960</v>
      </c>
      <c r="P43" s="224">
        <v>850</v>
      </c>
      <c r="Q43" s="224"/>
      <c r="R43" s="224"/>
      <c r="S43" s="224"/>
      <c r="T43" s="226"/>
      <c r="U43" s="225"/>
    </row>
    <row r="44" spans="2:21" x14ac:dyDescent="0.2">
      <c r="B44" s="217">
        <v>42</v>
      </c>
      <c r="C44" s="159">
        <v>43159</v>
      </c>
      <c r="D44" s="160"/>
      <c r="E44" s="10" t="s">
        <v>553</v>
      </c>
      <c r="F44" s="218">
        <v>400</v>
      </c>
      <c r="G44" s="219"/>
      <c r="H44" s="220">
        <f t="shared" si="0"/>
        <v>47889.110000000008</v>
      </c>
      <c r="I44" s="227">
        <v>400</v>
      </c>
      <c r="J44" s="227"/>
      <c r="K44" s="218"/>
      <c r="L44" s="219"/>
      <c r="M44" s="224"/>
      <c r="N44" s="224"/>
      <c r="O44" s="225">
        <f t="shared" si="1"/>
        <v>14960</v>
      </c>
      <c r="P44" s="224"/>
      <c r="Q44" s="224"/>
      <c r="R44" s="224"/>
      <c r="S44" s="224"/>
      <c r="T44" s="226"/>
      <c r="U44" s="225"/>
    </row>
    <row r="45" spans="2:21" x14ac:dyDescent="0.2">
      <c r="B45" s="217">
        <v>43</v>
      </c>
      <c r="C45" s="159"/>
      <c r="D45" s="160"/>
      <c r="E45" s="10" t="s">
        <v>553</v>
      </c>
      <c r="F45" s="218">
        <v>400</v>
      </c>
      <c r="G45" s="219"/>
      <c r="H45" s="220">
        <f t="shared" si="0"/>
        <v>48289.110000000008</v>
      </c>
      <c r="I45" s="227">
        <v>400</v>
      </c>
      <c r="J45" s="227"/>
      <c r="K45" s="218"/>
      <c r="L45" s="219"/>
      <c r="M45" s="224"/>
      <c r="N45" s="224"/>
      <c r="O45" s="225">
        <f t="shared" si="1"/>
        <v>14960</v>
      </c>
      <c r="P45" s="224"/>
      <c r="Q45" s="224"/>
      <c r="R45" s="224"/>
      <c r="S45" s="224"/>
      <c r="T45" s="226"/>
      <c r="U45" s="225"/>
    </row>
    <row r="46" spans="2:21" x14ac:dyDescent="0.2">
      <c r="B46" s="217">
        <v>44</v>
      </c>
      <c r="C46" s="159"/>
      <c r="D46" s="160"/>
      <c r="E46" s="10" t="s">
        <v>535</v>
      </c>
      <c r="F46" s="218"/>
      <c r="G46" s="219">
        <v>30</v>
      </c>
      <c r="H46" s="220">
        <f t="shared" si="0"/>
        <v>48259.110000000008</v>
      </c>
      <c r="I46" s="227"/>
      <c r="J46" s="227"/>
      <c r="K46" s="218"/>
      <c r="L46" s="219"/>
      <c r="M46" s="224"/>
      <c r="N46" s="224"/>
      <c r="O46" s="225">
        <f t="shared" si="1"/>
        <v>14960</v>
      </c>
      <c r="P46" s="224"/>
      <c r="Q46" s="224"/>
      <c r="R46" s="224"/>
      <c r="S46" s="224"/>
      <c r="T46" s="226"/>
      <c r="U46" s="225"/>
    </row>
    <row r="47" spans="2:21" x14ac:dyDescent="0.2">
      <c r="B47" s="217">
        <v>45</v>
      </c>
      <c r="C47" s="159">
        <v>43180</v>
      </c>
      <c r="D47" s="160"/>
      <c r="E47" s="10" t="s">
        <v>738</v>
      </c>
      <c r="F47" s="218"/>
      <c r="G47" s="219"/>
      <c r="H47" s="220">
        <f t="shared" si="0"/>
        <v>48259.110000000008</v>
      </c>
      <c r="I47" s="227"/>
      <c r="J47" s="227"/>
      <c r="K47" s="218"/>
      <c r="L47" s="219"/>
      <c r="M47" s="224"/>
      <c r="N47" s="224">
        <v>2622</v>
      </c>
      <c r="O47" s="225">
        <f t="shared" si="1"/>
        <v>12338</v>
      </c>
      <c r="P47" s="224"/>
      <c r="Q47" s="224"/>
      <c r="R47" s="224"/>
      <c r="S47" s="224"/>
      <c r="T47" s="226">
        <v>2622</v>
      </c>
      <c r="U47" s="225"/>
    </row>
    <row r="48" spans="2:21" x14ac:dyDescent="0.2">
      <c r="B48" s="217">
        <v>46</v>
      </c>
      <c r="C48" s="88">
        <v>43186</v>
      </c>
      <c r="D48" s="157"/>
      <c r="E48" s="87" t="s">
        <v>562</v>
      </c>
      <c r="F48" s="218"/>
      <c r="G48" s="219">
        <v>47000</v>
      </c>
      <c r="H48" s="220">
        <f t="shared" si="0"/>
        <v>1259.1100000000079</v>
      </c>
      <c r="I48" s="227"/>
      <c r="J48" s="227">
        <v>47000</v>
      </c>
      <c r="K48" s="218"/>
      <c r="L48" s="219"/>
      <c r="M48" s="224">
        <v>47000</v>
      </c>
      <c r="N48" s="224"/>
      <c r="O48" s="225">
        <f t="shared" si="1"/>
        <v>59338</v>
      </c>
      <c r="P48" s="224"/>
      <c r="Q48" s="224"/>
      <c r="R48" s="224"/>
      <c r="S48" s="224"/>
      <c r="T48" s="226"/>
      <c r="U48" s="225"/>
    </row>
    <row r="49" spans="1:21" x14ac:dyDescent="0.2">
      <c r="B49" s="217">
        <v>47</v>
      </c>
      <c r="C49" s="88">
        <v>43190</v>
      </c>
      <c r="D49" s="157"/>
      <c r="E49" s="87" t="s">
        <v>553</v>
      </c>
      <c r="F49" s="218">
        <v>400</v>
      </c>
      <c r="G49" s="219"/>
      <c r="H49" s="220">
        <f t="shared" si="0"/>
        <v>1659.1100000000079</v>
      </c>
      <c r="I49" s="227">
        <v>400</v>
      </c>
      <c r="J49" s="227"/>
      <c r="K49" s="218"/>
      <c r="L49" s="219"/>
      <c r="M49" s="224"/>
      <c r="N49" s="224"/>
      <c r="O49" s="225">
        <f t="shared" si="1"/>
        <v>59338</v>
      </c>
      <c r="P49" s="224"/>
      <c r="Q49" s="224"/>
      <c r="R49" s="224"/>
      <c r="S49" s="224"/>
      <c r="T49" s="226"/>
      <c r="U49" s="225"/>
    </row>
    <row r="50" spans="1:21" x14ac:dyDescent="0.2">
      <c r="B50" s="217">
        <v>48</v>
      </c>
      <c r="C50" s="88"/>
      <c r="D50" s="157"/>
      <c r="E50" s="87" t="s">
        <v>553</v>
      </c>
      <c r="F50" s="218">
        <v>400</v>
      </c>
      <c r="G50" s="219"/>
      <c r="H50" s="220">
        <f t="shared" si="0"/>
        <v>2059.1100000000079</v>
      </c>
      <c r="I50" s="227">
        <v>400</v>
      </c>
      <c r="J50" s="227"/>
      <c r="K50" s="218"/>
      <c r="L50" s="219"/>
      <c r="M50" s="224"/>
      <c r="N50" s="224"/>
      <c r="O50" s="225">
        <f t="shared" si="1"/>
        <v>59338</v>
      </c>
      <c r="P50" s="224"/>
      <c r="Q50" s="224"/>
      <c r="R50" s="224"/>
      <c r="S50" s="224"/>
      <c r="T50" s="226"/>
      <c r="U50" s="225"/>
    </row>
    <row r="51" spans="1:21" x14ac:dyDescent="0.2">
      <c r="B51" s="217">
        <v>49</v>
      </c>
      <c r="C51" s="88"/>
      <c r="D51" s="157"/>
      <c r="E51" s="87" t="s">
        <v>557</v>
      </c>
      <c r="F51" s="218">
        <v>1.1399999999999999</v>
      </c>
      <c r="G51" s="219"/>
      <c r="H51" s="220">
        <f t="shared" si="0"/>
        <v>2060.2500000000077</v>
      </c>
      <c r="I51" s="227"/>
      <c r="J51" s="227"/>
      <c r="K51" s="218">
        <v>1.1399999999999999</v>
      </c>
      <c r="L51" s="219"/>
      <c r="M51" s="224"/>
      <c r="N51" s="224"/>
      <c r="O51" s="225">
        <f t="shared" si="1"/>
        <v>59338</v>
      </c>
      <c r="P51" s="224"/>
      <c r="Q51" s="224"/>
      <c r="R51" s="224"/>
      <c r="S51" s="224"/>
      <c r="T51" s="226"/>
      <c r="U51" s="225"/>
    </row>
    <row r="52" spans="1:21" x14ac:dyDescent="0.2">
      <c r="B52" s="217">
        <v>50</v>
      </c>
      <c r="C52" s="88"/>
      <c r="D52" s="157"/>
      <c r="E52" s="87" t="s">
        <v>112</v>
      </c>
      <c r="F52" s="218"/>
      <c r="G52" s="219">
        <v>377</v>
      </c>
      <c r="H52" s="220">
        <f t="shared" si="0"/>
        <v>1683.2500000000077</v>
      </c>
      <c r="I52" s="227"/>
      <c r="J52" s="227"/>
      <c r="K52" s="218"/>
      <c r="L52" s="219">
        <v>377</v>
      </c>
      <c r="M52" s="224"/>
      <c r="N52" s="224"/>
      <c r="O52" s="225">
        <f t="shared" si="1"/>
        <v>59338</v>
      </c>
      <c r="P52" s="224"/>
      <c r="Q52" s="224"/>
      <c r="R52" s="224"/>
      <c r="S52" s="224"/>
      <c r="T52" s="226"/>
      <c r="U52" s="225"/>
    </row>
    <row r="53" spans="1:21" x14ac:dyDescent="0.2">
      <c r="B53" s="217">
        <v>51</v>
      </c>
      <c r="C53" s="88">
        <v>43194</v>
      </c>
      <c r="D53" s="157" t="s">
        <v>548</v>
      </c>
      <c r="E53" s="87" t="s">
        <v>739</v>
      </c>
      <c r="F53" s="218"/>
      <c r="G53" s="219"/>
      <c r="H53" s="220">
        <f t="shared" si="0"/>
        <v>1683.2500000000077</v>
      </c>
      <c r="I53" s="227"/>
      <c r="J53" s="227"/>
      <c r="K53" s="218"/>
      <c r="L53" s="219"/>
      <c r="M53" s="224"/>
      <c r="N53" s="224">
        <v>690</v>
      </c>
      <c r="O53" s="225">
        <f t="shared" si="1"/>
        <v>58648</v>
      </c>
      <c r="P53" s="224">
        <v>690</v>
      </c>
      <c r="Q53" s="224"/>
      <c r="R53" s="224"/>
      <c r="S53" s="224"/>
      <c r="T53" s="226"/>
      <c r="U53" s="225"/>
    </row>
    <row r="54" spans="1:21" x14ac:dyDescent="0.2">
      <c r="B54" s="217">
        <v>52</v>
      </c>
      <c r="C54" s="88">
        <v>43195</v>
      </c>
      <c r="D54" s="157" t="s">
        <v>570</v>
      </c>
      <c r="E54" s="87" t="s">
        <v>739</v>
      </c>
      <c r="F54" s="218"/>
      <c r="G54" s="219"/>
      <c r="H54" s="220">
        <f t="shared" si="0"/>
        <v>1683.2500000000077</v>
      </c>
      <c r="I54" s="227"/>
      <c r="J54" s="227"/>
      <c r="K54" s="218"/>
      <c r="L54" s="219"/>
      <c r="M54" s="224"/>
      <c r="N54" s="224">
        <v>750</v>
      </c>
      <c r="O54" s="225">
        <f t="shared" si="1"/>
        <v>57898</v>
      </c>
      <c r="P54" s="224">
        <v>750</v>
      </c>
      <c r="Q54" s="224"/>
      <c r="R54" s="224"/>
      <c r="S54" s="224"/>
      <c r="T54" s="226"/>
      <c r="U54" s="225"/>
    </row>
    <row r="55" spans="1:21" x14ac:dyDescent="0.2">
      <c r="B55" s="217">
        <v>53</v>
      </c>
      <c r="C55" s="88">
        <v>43194</v>
      </c>
      <c r="D55" s="157" t="s">
        <v>571</v>
      </c>
      <c r="E55" s="87" t="s">
        <v>640</v>
      </c>
      <c r="F55" s="218"/>
      <c r="G55" s="219"/>
      <c r="H55" s="220">
        <f t="shared" si="0"/>
        <v>1683.2500000000077</v>
      </c>
      <c r="I55" s="227"/>
      <c r="J55" s="227"/>
      <c r="K55" s="218"/>
      <c r="L55" s="219"/>
      <c r="M55" s="224"/>
      <c r="N55" s="224">
        <v>2747</v>
      </c>
      <c r="O55" s="225">
        <f t="shared" si="1"/>
        <v>55151</v>
      </c>
      <c r="P55" s="224"/>
      <c r="Q55" s="224"/>
      <c r="R55" s="224"/>
      <c r="S55" s="224"/>
      <c r="T55" s="226">
        <v>2747</v>
      </c>
      <c r="U55" s="225"/>
    </row>
    <row r="56" spans="1:21" x14ac:dyDescent="0.2">
      <c r="B56" s="217">
        <v>54</v>
      </c>
      <c r="C56" s="88">
        <v>43199</v>
      </c>
      <c r="D56" s="157" t="s">
        <v>572</v>
      </c>
      <c r="E56" s="87" t="s">
        <v>167</v>
      </c>
      <c r="F56" s="218"/>
      <c r="G56" s="219"/>
      <c r="H56" s="220">
        <f t="shared" si="0"/>
        <v>1683.2500000000077</v>
      </c>
      <c r="I56" s="227"/>
      <c r="J56" s="227"/>
      <c r="K56" s="218"/>
      <c r="L56" s="219"/>
      <c r="M56" s="224"/>
      <c r="N56" s="224">
        <v>3300</v>
      </c>
      <c r="O56" s="225">
        <f t="shared" si="1"/>
        <v>51851</v>
      </c>
      <c r="P56" s="224">
        <v>3300</v>
      </c>
      <c r="Q56" s="224"/>
      <c r="R56" s="224"/>
      <c r="S56" s="224"/>
      <c r="T56" s="226"/>
      <c r="U56" s="225"/>
    </row>
    <row r="57" spans="1:21" x14ac:dyDescent="0.2">
      <c r="B57" s="217">
        <v>55</v>
      </c>
      <c r="C57" s="159">
        <v>43200</v>
      </c>
      <c r="D57" s="160" t="s">
        <v>574</v>
      </c>
      <c r="E57" s="10" t="s">
        <v>734</v>
      </c>
      <c r="F57" s="218"/>
      <c r="G57" s="219"/>
      <c r="H57" s="220">
        <f t="shared" si="0"/>
        <v>1683.2500000000077</v>
      </c>
      <c r="I57" s="227"/>
      <c r="J57" s="227"/>
      <c r="K57" s="218"/>
      <c r="L57" s="219"/>
      <c r="M57" s="224"/>
      <c r="N57" s="224">
        <v>440</v>
      </c>
      <c r="O57" s="225">
        <f t="shared" si="1"/>
        <v>51411</v>
      </c>
      <c r="P57" s="224">
        <v>440</v>
      </c>
      <c r="Q57" s="224"/>
      <c r="R57" s="224"/>
      <c r="S57" s="224"/>
      <c r="T57" s="226"/>
      <c r="U57" s="225"/>
    </row>
    <row r="58" spans="1:21" x14ac:dyDescent="0.2">
      <c r="B58" s="217">
        <v>56</v>
      </c>
      <c r="C58" s="159">
        <v>43208</v>
      </c>
      <c r="D58" s="160" t="s">
        <v>639</v>
      </c>
      <c r="E58" s="10" t="s">
        <v>740</v>
      </c>
      <c r="F58" s="218"/>
      <c r="G58" s="219"/>
      <c r="H58" s="220">
        <f t="shared" si="0"/>
        <v>1683.2500000000077</v>
      </c>
      <c r="I58" s="227"/>
      <c r="J58" s="227"/>
      <c r="K58" s="218"/>
      <c r="L58" s="219"/>
      <c r="M58" s="224"/>
      <c r="N58" s="224">
        <v>1886</v>
      </c>
      <c r="O58" s="225">
        <f t="shared" si="1"/>
        <v>49525</v>
      </c>
      <c r="P58" s="224">
        <v>1886</v>
      </c>
      <c r="Q58" s="224"/>
      <c r="R58" s="224"/>
      <c r="S58" s="224"/>
      <c r="T58" s="226"/>
      <c r="U58" s="225"/>
    </row>
    <row r="59" spans="1:21" x14ac:dyDescent="0.2">
      <c r="B59" s="217">
        <v>57</v>
      </c>
      <c r="C59" s="159">
        <v>43210</v>
      </c>
      <c r="D59" s="160" t="s">
        <v>641</v>
      </c>
      <c r="E59" s="10" t="s">
        <v>741</v>
      </c>
      <c r="F59" s="218"/>
      <c r="G59" s="219"/>
      <c r="H59" s="220">
        <f t="shared" si="0"/>
        <v>1683.2500000000077</v>
      </c>
      <c r="I59" s="227"/>
      <c r="J59" s="227"/>
      <c r="K59" s="218"/>
      <c r="L59" s="219"/>
      <c r="M59" s="224"/>
      <c r="N59" s="224">
        <v>3655</v>
      </c>
      <c r="O59" s="225">
        <f t="shared" si="1"/>
        <v>45870</v>
      </c>
      <c r="P59" s="224"/>
      <c r="Q59" s="224"/>
      <c r="R59" s="224">
        <v>3655</v>
      </c>
      <c r="S59" s="224"/>
      <c r="T59" s="226"/>
      <c r="U59" s="225"/>
    </row>
    <row r="60" spans="1:21" x14ac:dyDescent="0.2">
      <c r="B60" s="217">
        <v>58</v>
      </c>
      <c r="C60" s="159">
        <v>43216</v>
      </c>
      <c r="D60" s="160" t="s">
        <v>643</v>
      </c>
      <c r="E60" s="10" t="s">
        <v>742</v>
      </c>
      <c r="F60" s="218"/>
      <c r="G60" s="219"/>
      <c r="H60" s="220">
        <f t="shared" si="0"/>
        <v>1683.2500000000077</v>
      </c>
      <c r="I60" s="227"/>
      <c r="J60" s="227"/>
      <c r="K60" s="218"/>
      <c r="L60" s="219"/>
      <c r="M60" s="224"/>
      <c r="N60" s="224">
        <v>10373</v>
      </c>
      <c r="O60" s="225">
        <f t="shared" si="1"/>
        <v>35497</v>
      </c>
      <c r="P60" s="224"/>
      <c r="Q60" s="224"/>
      <c r="R60" s="224"/>
      <c r="S60" s="224"/>
      <c r="T60" s="226">
        <v>10373</v>
      </c>
      <c r="U60" s="225"/>
    </row>
    <row r="61" spans="1:21" x14ac:dyDescent="0.2">
      <c r="B61" s="217">
        <v>59</v>
      </c>
      <c r="C61" s="162">
        <v>43217</v>
      </c>
      <c r="D61" s="259" t="s">
        <v>645</v>
      </c>
      <c r="E61" s="260" t="s">
        <v>743</v>
      </c>
      <c r="F61" s="230"/>
      <c r="G61" s="231"/>
      <c r="H61" s="220">
        <f t="shared" si="0"/>
        <v>1683.2500000000077</v>
      </c>
      <c r="I61" s="233"/>
      <c r="J61" s="231"/>
      <c r="K61" s="233"/>
      <c r="L61" s="261"/>
      <c r="M61" s="262"/>
      <c r="N61" s="234">
        <v>1400</v>
      </c>
      <c r="O61" s="225">
        <f t="shared" si="1"/>
        <v>34097</v>
      </c>
      <c r="P61" s="234">
        <v>1400</v>
      </c>
      <c r="Q61" s="234"/>
      <c r="R61" s="234"/>
      <c r="S61" s="234"/>
      <c r="T61" s="236"/>
      <c r="U61" s="235"/>
    </row>
    <row r="62" spans="1:21" x14ac:dyDescent="0.2">
      <c r="B62" s="217">
        <v>60</v>
      </c>
      <c r="C62" s="88">
        <v>43220</v>
      </c>
      <c r="D62" s="259"/>
      <c r="E62" s="263" t="s">
        <v>553</v>
      </c>
      <c r="F62" s="218">
        <v>800</v>
      </c>
      <c r="G62" s="264"/>
      <c r="H62" s="220">
        <f t="shared" si="0"/>
        <v>2483.2500000000077</v>
      </c>
      <c r="I62" s="220">
        <v>800</v>
      </c>
      <c r="J62" s="219"/>
      <c r="K62" s="227"/>
      <c r="L62" s="264"/>
      <c r="M62" s="265"/>
      <c r="N62" s="224"/>
      <c r="O62" s="225">
        <f t="shared" si="1"/>
        <v>34097</v>
      </c>
      <c r="P62" s="224"/>
      <c r="Q62" s="224"/>
      <c r="R62" s="224"/>
      <c r="S62" s="224"/>
      <c r="T62" s="226"/>
      <c r="U62" s="225"/>
    </row>
    <row r="63" spans="1:21" x14ac:dyDescent="0.2">
      <c r="B63" s="217">
        <v>61</v>
      </c>
      <c r="C63" s="88"/>
      <c r="D63" s="259"/>
      <c r="E63" s="263" t="s">
        <v>112</v>
      </c>
      <c r="F63" s="218"/>
      <c r="G63" s="264">
        <v>30</v>
      </c>
      <c r="H63" s="220">
        <f t="shared" si="0"/>
        <v>2453.2500000000077</v>
      </c>
      <c r="I63" s="220"/>
      <c r="J63" s="219"/>
      <c r="K63" s="227">
        <v>30</v>
      </c>
      <c r="L63" s="264"/>
      <c r="M63" s="265"/>
      <c r="N63" s="224"/>
      <c r="O63" s="225">
        <f t="shared" si="1"/>
        <v>34097</v>
      </c>
      <c r="P63" s="224"/>
      <c r="Q63" s="224"/>
      <c r="R63" s="224"/>
      <c r="S63" s="224"/>
      <c r="T63" s="226"/>
      <c r="U63" s="225"/>
    </row>
    <row r="64" spans="1:21" x14ac:dyDescent="0.2">
      <c r="A64" s="89"/>
      <c r="B64" s="269">
        <v>62</v>
      </c>
      <c r="C64" s="88">
        <v>43235</v>
      </c>
      <c r="D64" s="270" t="s">
        <v>647</v>
      </c>
      <c r="E64" s="89" t="s">
        <v>734</v>
      </c>
      <c r="F64" s="220"/>
      <c r="G64" s="220"/>
      <c r="H64" s="220">
        <f t="shared" si="0"/>
        <v>2453.2500000000077</v>
      </c>
      <c r="I64" s="220"/>
      <c r="J64" s="220"/>
      <c r="K64" s="220"/>
      <c r="L64" s="220"/>
      <c r="M64" s="224"/>
      <c r="N64" s="224">
        <v>480</v>
      </c>
      <c r="O64" s="224">
        <f t="shared" si="1"/>
        <v>33617</v>
      </c>
      <c r="P64" s="224">
        <v>480</v>
      </c>
      <c r="Q64" s="224"/>
      <c r="R64" s="224"/>
      <c r="S64" s="224"/>
      <c r="T64" s="224"/>
      <c r="U64" s="224"/>
    </row>
    <row r="65" spans="1:21" x14ac:dyDescent="0.2">
      <c r="A65" s="89"/>
      <c r="B65" s="269">
        <v>63</v>
      </c>
      <c r="C65" s="88">
        <v>43243</v>
      </c>
      <c r="D65" s="270" t="s">
        <v>649</v>
      </c>
      <c r="E65" s="89" t="s">
        <v>744</v>
      </c>
      <c r="F65" s="220"/>
      <c r="G65" s="220"/>
      <c r="H65" s="220">
        <f t="shared" si="0"/>
        <v>2453.2500000000077</v>
      </c>
      <c r="I65" s="220"/>
      <c r="J65" s="220"/>
      <c r="K65" s="220"/>
      <c r="L65" s="220"/>
      <c r="M65" s="224"/>
      <c r="N65" s="224">
        <v>1398</v>
      </c>
      <c r="O65" s="224">
        <f t="shared" si="1"/>
        <v>32219</v>
      </c>
      <c r="P65" s="224"/>
      <c r="Q65" s="224"/>
      <c r="R65" s="224">
        <v>1398</v>
      </c>
      <c r="S65" s="224"/>
      <c r="T65" s="224"/>
      <c r="U65" s="224"/>
    </row>
    <row r="66" spans="1:21" x14ac:dyDescent="0.2">
      <c r="A66" s="89"/>
      <c r="B66" s="269">
        <v>64</v>
      </c>
      <c r="C66" s="88">
        <v>43245</v>
      </c>
      <c r="D66" s="270" t="s">
        <v>651</v>
      </c>
      <c r="E66" s="89" t="s">
        <v>745</v>
      </c>
      <c r="F66" s="220"/>
      <c r="G66" s="220"/>
      <c r="H66" s="220">
        <f t="shared" si="0"/>
        <v>2453.2500000000077</v>
      </c>
      <c r="I66" s="220"/>
      <c r="J66" s="220"/>
      <c r="K66" s="220"/>
      <c r="L66" s="220"/>
      <c r="M66" s="224"/>
      <c r="N66" s="224">
        <v>1546</v>
      </c>
      <c r="O66" s="224">
        <f t="shared" si="1"/>
        <v>30673</v>
      </c>
      <c r="P66" s="224"/>
      <c r="Q66" s="224"/>
      <c r="R66" s="224"/>
      <c r="S66" s="224"/>
      <c r="T66" s="224">
        <v>1546</v>
      </c>
      <c r="U66" s="224"/>
    </row>
    <row r="67" spans="1:21" x14ac:dyDescent="0.2">
      <c r="A67" s="89"/>
      <c r="B67" s="269">
        <v>65</v>
      </c>
      <c r="C67" s="88">
        <v>43249</v>
      </c>
      <c r="D67" s="270" t="s">
        <v>653</v>
      </c>
      <c r="E67" s="89" t="s">
        <v>746</v>
      </c>
      <c r="F67" s="220"/>
      <c r="G67" s="220"/>
      <c r="H67" s="220">
        <f t="shared" si="0"/>
        <v>2453.2500000000077</v>
      </c>
      <c r="I67" s="220"/>
      <c r="J67" s="220"/>
      <c r="K67" s="220"/>
      <c r="L67" s="220"/>
      <c r="M67" s="224"/>
      <c r="N67" s="224">
        <v>989</v>
      </c>
      <c r="O67" s="224">
        <f t="shared" si="1"/>
        <v>29684</v>
      </c>
      <c r="P67" s="224">
        <v>989</v>
      </c>
      <c r="Q67" s="224"/>
      <c r="R67" s="224"/>
      <c r="S67" s="224"/>
      <c r="T67" s="224"/>
      <c r="U67" s="224"/>
    </row>
    <row r="68" spans="1:21" x14ac:dyDescent="0.2">
      <c r="A68" s="89"/>
      <c r="B68" s="269">
        <v>66</v>
      </c>
      <c r="C68" s="88">
        <v>43251</v>
      </c>
      <c r="D68" s="270"/>
      <c r="E68" s="89" t="s">
        <v>553</v>
      </c>
      <c r="F68" s="220">
        <v>800</v>
      </c>
      <c r="G68" s="220">
        <v>30</v>
      </c>
      <c r="H68" s="220">
        <f t="shared" si="0"/>
        <v>3223.2500000000077</v>
      </c>
      <c r="I68" s="220">
        <v>800</v>
      </c>
      <c r="J68" s="220"/>
      <c r="K68" s="220"/>
      <c r="L68" s="220">
        <v>30</v>
      </c>
      <c r="M68" s="224"/>
      <c r="N68" s="224"/>
      <c r="O68" s="224">
        <f t="shared" si="1"/>
        <v>29684</v>
      </c>
      <c r="P68" s="224"/>
      <c r="Q68" s="224"/>
      <c r="R68" s="224"/>
      <c r="S68" s="224"/>
      <c r="T68" s="224"/>
      <c r="U68" s="224"/>
    </row>
    <row r="69" spans="1:21" s="182" customFormat="1" ht="15" x14ac:dyDescent="0.25">
      <c r="A69" s="271"/>
      <c r="B69" s="269">
        <v>67</v>
      </c>
      <c r="C69" s="88">
        <v>43257</v>
      </c>
      <c r="D69" s="270" t="s">
        <v>656</v>
      </c>
      <c r="E69" s="89" t="s">
        <v>747</v>
      </c>
      <c r="F69" s="207"/>
      <c r="G69" s="220"/>
      <c r="H69" s="220">
        <f t="shared" si="0"/>
        <v>3223.2500000000077</v>
      </c>
      <c r="I69" s="207"/>
      <c r="J69" s="220"/>
      <c r="K69" s="220"/>
      <c r="L69" s="220"/>
      <c r="M69" s="224"/>
      <c r="N69" s="224">
        <v>4700</v>
      </c>
      <c r="O69" s="224">
        <f t="shared" si="1"/>
        <v>24984</v>
      </c>
      <c r="P69" s="224"/>
      <c r="Q69" s="224">
        <v>4700</v>
      </c>
      <c r="R69" s="224"/>
      <c r="S69" s="224"/>
      <c r="T69" s="224"/>
      <c r="U69" s="224"/>
    </row>
    <row r="70" spans="1:21" x14ac:dyDescent="0.2">
      <c r="A70" s="89"/>
      <c r="B70" s="269">
        <v>68</v>
      </c>
      <c r="C70" s="88">
        <v>43262</v>
      </c>
      <c r="D70" s="269"/>
      <c r="E70" s="272" t="s">
        <v>562</v>
      </c>
      <c r="F70" s="220"/>
      <c r="G70" s="220">
        <v>2000</v>
      </c>
      <c r="H70" s="220">
        <f t="shared" si="0"/>
        <v>1223.2500000000077</v>
      </c>
      <c r="I70" s="220"/>
      <c r="J70" s="220">
        <v>2000</v>
      </c>
      <c r="K70" s="220"/>
      <c r="L70" s="220"/>
      <c r="M70" s="224">
        <v>2000</v>
      </c>
      <c r="N70" s="224"/>
      <c r="O70" s="224">
        <f t="shared" si="1"/>
        <v>26984</v>
      </c>
      <c r="P70" s="224" t="s">
        <v>2</v>
      </c>
      <c r="Q70" s="224"/>
      <c r="R70" s="224"/>
      <c r="S70" s="224"/>
      <c r="T70" s="224"/>
      <c r="U70" s="224"/>
    </row>
    <row r="71" spans="1:21" x14ac:dyDescent="0.2">
      <c r="A71" s="89"/>
      <c r="B71" s="269">
        <v>69</v>
      </c>
      <c r="C71" s="88">
        <v>43269</v>
      </c>
      <c r="D71" s="269" t="s">
        <v>748</v>
      </c>
      <c r="E71" s="272" t="s">
        <v>749</v>
      </c>
      <c r="F71" s="220"/>
      <c r="G71" s="220"/>
      <c r="H71" s="220">
        <f t="shared" si="0"/>
        <v>1223.2500000000077</v>
      </c>
      <c r="I71" s="220"/>
      <c r="J71" s="220"/>
      <c r="K71" s="220"/>
      <c r="L71" s="220"/>
      <c r="M71" s="224"/>
      <c r="N71" s="224">
        <v>4000</v>
      </c>
      <c r="O71" s="224">
        <f t="shared" si="1"/>
        <v>22984</v>
      </c>
      <c r="P71" s="224">
        <v>4000</v>
      </c>
      <c r="Q71" s="224"/>
      <c r="R71" s="224"/>
      <c r="S71" s="224"/>
      <c r="T71" s="224"/>
      <c r="U71" s="224"/>
    </row>
    <row r="72" spans="1:21" x14ac:dyDescent="0.2">
      <c r="A72" s="89"/>
      <c r="B72" s="269">
        <v>70</v>
      </c>
      <c r="C72" s="88">
        <v>43270</v>
      </c>
      <c r="D72" s="269" t="s">
        <v>750</v>
      </c>
      <c r="E72" s="272" t="s">
        <v>751</v>
      </c>
      <c r="F72" s="220"/>
      <c r="G72" s="220"/>
      <c r="H72" s="220">
        <f t="shared" si="0"/>
        <v>1223.2500000000077</v>
      </c>
      <c r="I72" s="220"/>
      <c r="J72" s="220"/>
      <c r="K72" s="220"/>
      <c r="L72" s="220"/>
      <c r="M72" s="224"/>
      <c r="N72" s="224">
        <v>20490</v>
      </c>
      <c r="O72" s="224">
        <f t="shared" si="1"/>
        <v>2494</v>
      </c>
      <c r="P72" s="224"/>
      <c r="Q72" s="224"/>
      <c r="R72" s="224">
        <v>20490</v>
      </c>
      <c r="S72" s="224"/>
      <c r="T72" s="224"/>
      <c r="U72" s="224"/>
    </row>
    <row r="73" spans="1:21" x14ac:dyDescent="0.2">
      <c r="A73" s="89"/>
      <c r="B73" s="269">
        <v>71</v>
      </c>
      <c r="C73" s="88">
        <v>43273</v>
      </c>
      <c r="D73" s="269" t="s">
        <v>752</v>
      </c>
      <c r="E73" s="272" t="s">
        <v>753</v>
      </c>
      <c r="F73" s="220"/>
      <c r="G73" s="220"/>
      <c r="H73" s="220">
        <f t="shared" si="0"/>
        <v>1223.2500000000077</v>
      </c>
      <c r="I73" s="220"/>
      <c r="J73" s="220"/>
      <c r="K73" s="220"/>
      <c r="L73" s="220"/>
      <c r="M73" s="224"/>
      <c r="N73" s="224">
        <v>850</v>
      </c>
      <c r="O73" s="224">
        <f t="shared" si="1"/>
        <v>1644</v>
      </c>
      <c r="P73" s="224">
        <v>850</v>
      </c>
      <c r="Q73" s="224"/>
      <c r="R73" s="224"/>
      <c r="S73" s="224"/>
      <c r="T73" s="224"/>
      <c r="U73" s="224"/>
    </row>
    <row r="74" spans="1:21" x14ac:dyDescent="0.2">
      <c r="A74" s="89"/>
      <c r="B74" s="269">
        <v>72</v>
      </c>
      <c r="C74" s="88">
        <v>43281</v>
      </c>
      <c r="D74" s="269"/>
      <c r="E74" s="272" t="s">
        <v>553</v>
      </c>
      <c r="F74" s="220">
        <v>800</v>
      </c>
      <c r="G74" s="220"/>
      <c r="H74" s="220">
        <f t="shared" si="0"/>
        <v>2023.2500000000077</v>
      </c>
      <c r="I74" s="220">
        <v>800</v>
      </c>
      <c r="J74" s="220"/>
      <c r="K74" s="220"/>
      <c r="L74" s="220"/>
      <c r="M74" s="224"/>
      <c r="N74" s="224"/>
      <c r="O74" s="224">
        <f t="shared" si="1"/>
        <v>1644</v>
      </c>
      <c r="P74" s="224"/>
      <c r="Q74" s="224"/>
      <c r="R74" s="224"/>
      <c r="S74" s="224"/>
      <c r="T74" s="224"/>
      <c r="U74" s="224"/>
    </row>
    <row r="75" spans="1:21" x14ac:dyDescent="0.2">
      <c r="A75" s="89"/>
      <c r="B75" s="269">
        <v>73</v>
      </c>
      <c r="C75" s="88"/>
      <c r="D75" s="269"/>
      <c r="E75" s="272" t="s">
        <v>557</v>
      </c>
      <c r="F75" s="220">
        <v>7.0000000000000007E-2</v>
      </c>
      <c r="G75" s="220"/>
      <c r="H75" s="220">
        <f t="shared" si="0"/>
        <v>2023.3200000000077</v>
      </c>
      <c r="I75" s="220"/>
      <c r="J75" s="220"/>
      <c r="K75" s="220">
        <v>7.0000000000000007E-2</v>
      </c>
      <c r="L75" s="220"/>
      <c r="M75" s="224"/>
      <c r="N75" s="224"/>
      <c r="O75" s="224">
        <f t="shared" si="1"/>
        <v>1644</v>
      </c>
      <c r="P75" s="224"/>
      <c r="Q75" s="224"/>
      <c r="R75" s="224"/>
      <c r="S75" s="224"/>
      <c r="T75" s="224"/>
      <c r="U75" s="224"/>
    </row>
    <row r="76" spans="1:21" x14ac:dyDescent="0.2">
      <c r="A76" s="89"/>
      <c r="B76" s="269">
        <v>74</v>
      </c>
      <c r="C76" s="88"/>
      <c r="D76" s="269"/>
      <c r="E76" s="272" t="s">
        <v>535</v>
      </c>
      <c r="F76" s="220"/>
      <c r="G76" s="220">
        <v>377</v>
      </c>
      <c r="H76" s="220">
        <f t="shared" si="0"/>
        <v>1646.3200000000077</v>
      </c>
      <c r="I76" s="220"/>
      <c r="J76" s="220"/>
      <c r="K76" s="220"/>
      <c r="L76" s="220"/>
      <c r="M76" s="224"/>
      <c r="N76" s="224"/>
      <c r="O76" s="224">
        <f t="shared" si="1"/>
        <v>1644</v>
      </c>
      <c r="P76" s="224"/>
      <c r="Q76" s="224"/>
      <c r="R76" s="224"/>
      <c r="S76" s="224"/>
      <c r="T76" s="224"/>
      <c r="U76" s="224"/>
    </row>
    <row r="77" spans="1:21" x14ac:dyDescent="0.2">
      <c r="A77" s="89"/>
      <c r="B77" s="269">
        <v>75</v>
      </c>
      <c r="C77" s="88"/>
      <c r="D77" s="269"/>
      <c r="E77" s="272"/>
      <c r="F77" s="220"/>
      <c r="G77" s="220"/>
      <c r="H77" s="220">
        <f t="shared" si="0"/>
        <v>1646.3200000000077</v>
      </c>
      <c r="I77" s="220"/>
      <c r="J77" s="220"/>
      <c r="K77" s="220"/>
      <c r="L77" s="220"/>
      <c r="M77" s="224"/>
      <c r="N77" s="224"/>
      <c r="O77" s="224">
        <f t="shared" si="1"/>
        <v>1644</v>
      </c>
      <c r="P77" s="224"/>
      <c r="Q77" s="224"/>
      <c r="R77" s="224"/>
      <c r="S77" s="224"/>
      <c r="T77" s="224"/>
      <c r="U77" s="224"/>
    </row>
    <row r="78" spans="1:21" x14ac:dyDescent="0.2">
      <c r="A78" s="89"/>
      <c r="B78" s="269">
        <v>76</v>
      </c>
      <c r="C78" s="88"/>
      <c r="D78" s="269"/>
      <c r="E78" s="272"/>
      <c r="F78" s="220"/>
      <c r="G78" s="220"/>
      <c r="H78" s="220">
        <f t="shared" si="0"/>
        <v>1646.3200000000077</v>
      </c>
      <c r="I78" s="220"/>
      <c r="J78" s="220"/>
      <c r="K78" s="220"/>
      <c r="L78" s="220"/>
      <c r="M78" s="224"/>
      <c r="N78" s="224"/>
      <c r="O78" s="224">
        <f t="shared" si="1"/>
        <v>1644</v>
      </c>
      <c r="P78" s="224"/>
      <c r="Q78" s="224"/>
      <c r="R78" s="224"/>
      <c r="S78" s="224"/>
      <c r="T78" s="224"/>
      <c r="U78" s="224"/>
    </row>
    <row r="79" spans="1:21" x14ac:dyDescent="0.2">
      <c r="A79" s="89"/>
      <c r="B79" s="269">
        <v>77</v>
      </c>
      <c r="C79" s="88"/>
      <c r="D79" s="269"/>
      <c r="E79" s="272"/>
      <c r="F79" s="220"/>
      <c r="G79" s="220"/>
      <c r="H79" s="220">
        <f t="shared" si="0"/>
        <v>1646.3200000000077</v>
      </c>
      <c r="I79" s="220"/>
      <c r="J79" s="220"/>
      <c r="K79" s="220"/>
      <c r="L79" s="220"/>
      <c r="M79" s="224"/>
      <c r="N79" s="224"/>
      <c r="O79" s="224">
        <f t="shared" si="1"/>
        <v>1644</v>
      </c>
      <c r="P79" s="224"/>
      <c r="Q79" s="224"/>
      <c r="R79" s="224"/>
      <c r="S79" s="224"/>
      <c r="T79" s="224"/>
      <c r="U79" s="224"/>
    </row>
  </sheetData>
  <sheetProtection selectLockedCells="1" selectUnlockedCells="1"/>
  <mergeCells count="7">
    <mergeCell ref="B1:U1"/>
    <mergeCell ref="B2:B3"/>
    <mergeCell ref="C2:C3"/>
    <mergeCell ref="D2:D3"/>
    <mergeCell ref="E2:E3"/>
    <mergeCell ref="F2:L2"/>
    <mergeCell ref="M2:U2"/>
  </mergeCells>
  <phoneticPr fontId="0" type="noConversion"/>
  <pageMargins left="0.59027777777777779" right="0" top="0.78749999999999998" bottom="0" header="0.51180555555555551" footer="0.51180555555555551"/>
  <pageSetup paperSize="9" firstPageNumber="0" fitToHeight="2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6"/>
  <sheetViews>
    <sheetView zoomScale="55" zoomScaleNormal="55" workbookViewId="0">
      <pane xSplit="3" ySplit="3" topLeftCell="D12" activePane="bottomRight" state="frozen"/>
      <selection pane="topRight" activeCell="D1" sqref="D1"/>
      <selection pane="bottomLeft" activeCell="A12" sqref="A12"/>
      <selection pane="bottomRight"/>
    </sheetView>
  </sheetViews>
  <sheetFormatPr defaultColWidth="9" defaultRowHeight="14.25" x14ac:dyDescent="0.2"/>
  <cols>
    <col min="1" max="1" width="3.5" style="1" customWidth="1"/>
    <col min="2" max="2" width="9.125" style="1" customWidth="1"/>
    <col min="3" max="3" width="23" style="1" customWidth="1"/>
    <col min="4" max="6" width="9" style="2"/>
    <col min="7" max="7" width="7.625" style="2" customWidth="1"/>
    <col min="8" max="8" width="7.125" style="2" customWidth="1"/>
    <col min="9" max="9" width="8.625" style="2" customWidth="1"/>
    <col min="10" max="11" width="9" style="2"/>
    <col min="12" max="12" width="9.875" style="2" customWidth="1"/>
    <col min="13" max="14" width="9" style="2"/>
    <col min="15" max="16" width="7.625" style="2" customWidth="1"/>
    <col min="17" max="16384" width="9" style="1"/>
  </cols>
  <sheetData>
    <row r="1" spans="1:16" x14ac:dyDescent="0.2">
      <c r="A1" s="1" t="s">
        <v>158</v>
      </c>
    </row>
    <row r="2" spans="1:16" x14ac:dyDescent="0.2">
      <c r="A2" s="3"/>
      <c r="B2" s="4"/>
      <c r="C2" s="4"/>
      <c r="D2" s="5" t="s">
        <v>1</v>
      </c>
      <c r="E2" s="6" t="s">
        <v>1</v>
      </c>
      <c r="F2" s="7" t="s">
        <v>2</v>
      </c>
      <c r="G2" s="5"/>
      <c r="H2" s="6"/>
      <c r="I2" s="5" t="s">
        <v>3</v>
      </c>
      <c r="J2" s="6"/>
      <c r="K2" s="7"/>
      <c r="L2" s="5"/>
      <c r="M2" s="8"/>
      <c r="N2" s="8"/>
      <c r="O2" s="8" t="s">
        <v>4</v>
      </c>
      <c r="P2" s="6"/>
    </row>
    <row r="3" spans="1:16" x14ac:dyDescent="0.2">
      <c r="A3" s="10" t="s">
        <v>5</v>
      </c>
      <c r="B3" s="11" t="s">
        <v>6</v>
      </c>
      <c r="C3" s="11" t="s">
        <v>7</v>
      </c>
      <c r="D3" s="12" t="s">
        <v>8</v>
      </c>
      <c r="E3" s="13" t="s">
        <v>9</v>
      </c>
      <c r="F3" s="14" t="s">
        <v>10</v>
      </c>
      <c r="G3" s="12" t="s">
        <v>11</v>
      </c>
      <c r="H3" s="13" t="s">
        <v>159</v>
      </c>
      <c r="I3" s="12" t="s">
        <v>13</v>
      </c>
      <c r="J3" s="13" t="s">
        <v>14</v>
      </c>
      <c r="K3" s="14" t="s">
        <v>10</v>
      </c>
      <c r="L3" s="12" t="s">
        <v>15</v>
      </c>
      <c r="M3" s="15" t="s">
        <v>16</v>
      </c>
      <c r="N3" s="15" t="s">
        <v>17</v>
      </c>
      <c r="O3" s="15" t="s">
        <v>18</v>
      </c>
      <c r="P3" s="13" t="s">
        <v>19</v>
      </c>
    </row>
    <row r="4" spans="1:16" x14ac:dyDescent="0.2">
      <c r="A4" s="10">
        <v>1</v>
      </c>
      <c r="B4" s="17">
        <v>37134</v>
      </c>
      <c r="C4" s="3" t="s">
        <v>20</v>
      </c>
      <c r="D4" s="18"/>
      <c r="E4" s="19"/>
      <c r="F4" s="20">
        <v>9612.1200000000008</v>
      </c>
      <c r="G4" s="5"/>
      <c r="H4" s="6"/>
      <c r="I4" s="20"/>
      <c r="J4" s="20"/>
      <c r="K4" s="21">
        <v>844.6</v>
      </c>
      <c r="L4" s="20"/>
      <c r="M4" s="20"/>
      <c r="N4" s="20"/>
      <c r="O4" s="20"/>
      <c r="P4" s="19"/>
    </row>
    <row r="5" spans="1:16" x14ac:dyDescent="0.2">
      <c r="A5" s="10">
        <v>2</v>
      </c>
      <c r="B5" s="17">
        <v>37164</v>
      </c>
      <c r="C5" s="10" t="s">
        <v>160</v>
      </c>
      <c r="D5" s="18">
        <v>33000</v>
      </c>
      <c r="E5" s="19"/>
      <c r="F5" s="20">
        <f t="shared" ref="F5:F54" si="0">SUM(F4+D5-E5)</f>
        <v>42612.12</v>
      </c>
      <c r="G5" s="18"/>
      <c r="H5" s="19"/>
      <c r="I5" s="20"/>
      <c r="J5" s="20"/>
      <c r="K5" s="21">
        <f t="shared" ref="K5:K54" si="1">SUM(K4+I5-J5)</f>
        <v>844.6</v>
      </c>
      <c r="L5" s="20"/>
      <c r="M5" s="20"/>
      <c r="N5" s="20"/>
      <c r="O5" s="20"/>
      <c r="P5" s="19"/>
    </row>
    <row r="6" spans="1:16" x14ac:dyDescent="0.2">
      <c r="A6" s="10">
        <v>3</v>
      </c>
      <c r="B6" s="17">
        <v>37164</v>
      </c>
      <c r="C6" s="10" t="s">
        <v>161</v>
      </c>
      <c r="D6" s="18">
        <v>1005</v>
      </c>
      <c r="E6" s="19"/>
      <c r="F6" s="20">
        <f t="shared" si="0"/>
        <v>43617.120000000003</v>
      </c>
      <c r="G6" s="18"/>
      <c r="H6" s="19"/>
      <c r="I6" s="20"/>
      <c r="J6" s="20"/>
      <c r="K6" s="21">
        <f t="shared" si="1"/>
        <v>844.6</v>
      </c>
      <c r="L6" s="20"/>
      <c r="M6" s="20"/>
      <c r="N6" s="20"/>
      <c r="O6" s="20"/>
      <c r="P6" s="19"/>
    </row>
    <row r="7" spans="1:16" x14ac:dyDescent="0.2">
      <c r="A7" s="10">
        <v>4</v>
      </c>
      <c r="B7" s="23">
        <v>37894</v>
      </c>
      <c r="C7" s="10" t="s">
        <v>162</v>
      </c>
      <c r="D7" s="18">
        <v>900</v>
      </c>
      <c r="E7" s="19"/>
      <c r="F7" s="20">
        <f t="shared" si="0"/>
        <v>44517.120000000003</v>
      </c>
      <c r="G7" s="18"/>
      <c r="H7" s="19"/>
      <c r="I7" s="20"/>
      <c r="J7" s="20"/>
      <c r="K7" s="21">
        <f t="shared" si="1"/>
        <v>844.6</v>
      </c>
      <c r="L7" s="20"/>
      <c r="M7" s="20"/>
      <c r="N7" s="20"/>
      <c r="O7" s="20"/>
      <c r="P7" s="19"/>
    </row>
    <row r="8" spans="1:16" x14ac:dyDescent="0.2">
      <c r="A8" s="10">
        <v>5</v>
      </c>
      <c r="B8" s="23">
        <v>37894</v>
      </c>
      <c r="C8" s="10" t="s">
        <v>163</v>
      </c>
      <c r="D8" s="18">
        <v>18.09</v>
      </c>
      <c r="E8" s="19"/>
      <c r="F8" s="20">
        <f t="shared" si="0"/>
        <v>44535.21</v>
      </c>
      <c r="G8" s="18"/>
      <c r="H8" s="19">
        <v>18.09</v>
      </c>
      <c r="I8" s="20"/>
      <c r="J8" s="20"/>
      <c r="K8" s="21">
        <f t="shared" si="1"/>
        <v>844.6</v>
      </c>
      <c r="L8" s="20"/>
      <c r="M8" s="20" t="s">
        <v>2</v>
      </c>
      <c r="N8" s="20"/>
      <c r="O8" s="20"/>
      <c r="P8" s="19"/>
    </row>
    <row r="9" spans="1:16" x14ac:dyDescent="0.2">
      <c r="A9" s="10">
        <v>6</v>
      </c>
      <c r="B9" s="23">
        <v>37894</v>
      </c>
      <c r="C9" s="10" t="s">
        <v>164</v>
      </c>
      <c r="D9" s="18"/>
      <c r="E9" s="19">
        <v>568</v>
      </c>
      <c r="F9" s="20">
        <f t="shared" si="0"/>
        <v>43967.21</v>
      </c>
      <c r="G9" s="18">
        <v>568</v>
      </c>
      <c r="H9" s="19"/>
      <c r="I9" s="20"/>
      <c r="J9" s="20"/>
      <c r="K9" s="21">
        <f t="shared" si="1"/>
        <v>844.6</v>
      </c>
      <c r="L9" s="20"/>
      <c r="M9" s="20"/>
      <c r="N9" s="20"/>
      <c r="O9" s="20"/>
      <c r="P9" s="19"/>
    </row>
    <row r="10" spans="1:16" x14ac:dyDescent="0.2">
      <c r="A10" s="10">
        <v>7</v>
      </c>
      <c r="B10" s="23">
        <v>37161</v>
      </c>
      <c r="C10" s="10" t="s">
        <v>165</v>
      </c>
      <c r="D10" s="18"/>
      <c r="E10" s="19"/>
      <c r="F10" s="20">
        <f t="shared" si="0"/>
        <v>43967.21</v>
      </c>
      <c r="G10" s="18"/>
      <c r="H10" s="19"/>
      <c r="I10" s="20"/>
      <c r="J10" s="20">
        <v>337</v>
      </c>
      <c r="K10" s="21">
        <f t="shared" si="1"/>
        <v>507.6</v>
      </c>
      <c r="L10" s="20"/>
      <c r="M10" s="20"/>
      <c r="N10" s="20"/>
      <c r="O10" s="20"/>
      <c r="P10" s="19">
        <v>337</v>
      </c>
    </row>
    <row r="11" spans="1:16" x14ac:dyDescent="0.2">
      <c r="A11" s="10">
        <v>8</v>
      </c>
      <c r="B11" s="23">
        <v>37195</v>
      </c>
      <c r="C11" s="10" t="s">
        <v>166</v>
      </c>
      <c r="D11" s="18">
        <v>9000</v>
      </c>
      <c r="E11" s="19"/>
      <c r="F11" s="20">
        <f t="shared" si="0"/>
        <v>52967.21</v>
      </c>
      <c r="G11" s="18"/>
      <c r="H11" s="19"/>
      <c r="I11" s="20"/>
      <c r="J11" s="20"/>
      <c r="K11" s="21">
        <f t="shared" si="1"/>
        <v>507.6</v>
      </c>
      <c r="L11" s="20"/>
      <c r="M11" s="20"/>
      <c r="N11" s="20"/>
      <c r="O11" s="20"/>
      <c r="P11" s="19"/>
    </row>
    <row r="12" spans="1:16" x14ac:dyDescent="0.2">
      <c r="A12" s="10">
        <v>9</v>
      </c>
      <c r="B12" s="23">
        <v>37925</v>
      </c>
      <c r="C12" s="10" t="s">
        <v>164</v>
      </c>
      <c r="D12" s="18"/>
      <c r="E12" s="19">
        <v>66</v>
      </c>
      <c r="F12" s="20">
        <f t="shared" si="0"/>
        <v>52901.21</v>
      </c>
      <c r="G12" s="18">
        <v>66</v>
      </c>
      <c r="H12" s="19"/>
      <c r="I12" s="20"/>
      <c r="J12" s="20"/>
      <c r="K12" s="21">
        <f t="shared" si="1"/>
        <v>507.6</v>
      </c>
      <c r="L12" s="20"/>
      <c r="M12" s="20"/>
      <c r="N12" s="20"/>
      <c r="O12" s="20"/>
      <c r="P12" s="19"/>
    </row>
    <row r="13" spans="1:16" x14ac:dyDescent="0.2">
      <c r="A13" s="10">
        <v>10</v>
      </c>
      <c r="B13" s="23">
        <v>37903</v>
      </c>
      <c r="C13" s="10" t="s">
        <v>167</v>
      </c>
      <c r="D13" s="18"/>
      <c r="E13" s="19"/>
      <c r="F13" s="20">
        <f t="shared" si="0"/>
        <v>52901.21</v>
      </c>
      <c r="G13" s="18"/>
      <c r="H13" s="19"/>
      <c r="I13" s="20"/>
      <c r="J13" s="20">
        <v>1600</v>
      </c>
      <c r="K13" s="21">
        <f t="shared" si="1"/>
        <v>-1092.4000000000001</v>
      </c>
      <c r="L13" s="20">
        <v>1600</v>
      </c>
      <c r="M13" s="20"/>
      <c r="N13" s="20"/>
      <c r="O13" s="20"/>
      <c r="P13" s="19"/>
    </row>
    <row r="14" spans="1:16" x14ac:dyDescent="0.2">
      <c r="A14" s="10">
        <v>11</v>
      </c>
      <c r="B14" s="23">
        <v>37917</v>
      </c>
      <c r="C14" s="10" t="s">
        <v>168</v>
      </c>
      <c r="D14" s="18"/>
      <c r="E14" s="19"/>
      <c r="F14" s="20">
        <f t="shared" si="0"/>
        <v>52901.21</v>
      </c>
      <c r="G14" s="18"/>
      <c r="H14" s="19"/>
      <c r="I14" s="20"/>
      <c r="J14" s="20">
        <v>1300</v>
      </c>
      <c r="K14" s="21">
        <f t="shared" si="1"/>
        <v>-2392.4</v>
      </c>
      <c r="L14" s="20">
        <v>1300</v>
      </c>
      <c r="M14" s="20"/>
      <c r="N14" s="20"/>
      <c r="O14" s="20"/>
      <c r="P14" s="19"/>
    </row>
    <row r="15" spans="1:16" x14ac:dyDescent="0.2">
      <c r="A15" s="10">
        <v>12</v>
      </c>
      <c r="B15" s="23">
        <v>37225</v>
      </c>
      <c r="C15" s="10" t="s">
        <v>169</v>
      </c>
      <c r="D15" s="18">
        <v>3000</v>
      </c>
      <c r="E15" s="19"/>
      <c r="F15" s="20">
        <f t="shared" si="0"/>
        <v>55901.21</v>
      </c>
      <c r="G15" s="18"/>
      <c r="H15" s="19"/>
      <c r="I15" s="20"/>
      <c r="J15" s="20"/>
      <c r="K15" s="21">
        <f t="shared" si="1"/>
        <v>-2392.4</v>
      </c>
      <c r="L15" s="20"/>
      <c r="M15" s="20"/>
      <c r="N15" s="20"/>
      <c r="O15" s="20"/>
      <c r="P15" s="19"/>
    </row>
    <row r="16" spans="1:16" x14ac:dyDescent="0.2">
      <c r="A16" s="10">
        <v>13</v>
      </c>
      <c r="B16" s="23">
        <v>37955</v>
      </c>
      <c r="C16" s="10" t="s">
        <v>170</v>
      </c>
      <c r="D16" s="18"/>
      <c r="E16" s="19">
        <v>5100</v>
      </c>
      <c r="F16" s="20">
        <f t="shared" si="0"/>
        <v>50801.21</v>
      </c>
      <c r="G16" s="18"/>
      <c r="H16" s="19"/>
      <c r="I16" s="20">
        <v>5100</v>
      </c>
      <c r="J16" s="20"/>
      <c r="K16" s="21">
        <f t="shared" si="1"/>
        <v>2707.6</v>
      </c>
      <c r="L16" s="20"/>
      <c r="M16" s="20"/>
      <c r="N16" s="20"/>
      <c r="O16" s="20"/>
      <c r="P16" s="19"/>
    </row>
    <row r="17" spans="1:16" x14ac:dyDescent="0.2">
      <c r="A17" s="10">
        <v>14</v>
      </c>
      <c r="B17" s="23">
        <v>37955</v>
      </c>
      <c r="C17" s="10" t="s">
        <v>170</v>
      </c>
      <c r="D17" s="18"/>
      <c r="E17" s="19">
        <v>16000</v>
      </c>
      <c r="F17" s="20">
        <f t="shared" si="0"/>
        <v>34801.21</v>
      </c>
      <c r="G17" s="18"/>
      <c r="H17" s="19"/>
      <c r="I17" s="20">
        <v>16000</v>
      </c>
      <c r="J17" s="20"/>
      <c r="K17" s="21">
        <f t="shared" si="1"/>
        <v>18707.599999999999</v>
      </c>
      <c r="L17" s="20"/>
      <c r="M17" s="20"/>
      <c r="N17" s="20"/>
      <c r="O17" s="20"/>
      <c r="P17" s="19"/>
    </row>
    <row r="18" spans="1:16" x14ac:dyDescent="0.2">
      <c r="A18" s="10">
        <v>15</v>
      </c>
      <c r="B18" s="23">
        <v>37955</v>
      </c>
      <c r="C18" s="10" t="s">
        <v>171</v>
      </c>
      <c r="D18" s="18"/>
      <c r="E18" s="19">
        <v>50</v>
      </c>
      <c r="F18" s="20">
        <f t="shared" si="0"/>
        <v>34751.21</v>
      </c>
      <c r="G18" s="18">
        <v>50</v>
      </c>
      <c r="H18" s="19"/>
      <c r="I18" s="20"/>
      <c r="J18" s="20"/>
      <c r="K18" s="21">
        <f t="shared" si="1"/>
        <v>18707.599999999999</v>
      </c>
      <c r="L18" s="20"/>
      <c r="M18" s="20"/>
      <c r="N18" s="20"/>
      <c r="O18" s="20"/>
      <c r="P18" s="19"/>
    </row>
    <row r="19" spans="1:16" x14ac:dyDescent="0.2">
      <c r="A19" s="10">
        <v>16</v>
      </c>
      <c r="B19" s="23">
        <v>37196</v>
      </c>
      <c r="C19" s="10" t="s">
        <v>120</v>
      </c>
      <c r="D19" s="18"/>
      <c r="E19" s="19"/>
      <c r="F19" s="20">
        <f t="shared" si="0"/>
        <v>34751.21</v>
      </c>
      <c r="G19" s="18"/>
      <c r="H19" s="19"/>
      <c r="I19" s="20"/>
      <c r="J19" s="20">
        <v>1770</v>
      </c>
      <c r="K19" s="21">
        <f t="shared" si="1"/>
        <v>16937.599999999999</v>
      </c>
      <c r="L19" s="20">
        <v>1770</v>
      </c>
      <c r="M19" s="20"/>
      <c r="N19" s="20"/>
      <c r="O19" s="20"/>
      <c r="P19" s="19"/>
    </row>
    <row r="20" spans="1:16" x14ac:dyDescent="0.2">
      <c r="A20" s="10">
        <v>17</v>
      </c>
      <c r="B20" s="23">
        <v>37947</v>
      </c>
      <c r="C20" s="10" t="s">
        <v>172</v>
      </c>
      <c r="D20" s="18"/>
      <c r="E20" s="19"/>
      <c r="F20" s="20">
        <f t="shared" si="0"/>
        <v>34751.21</v>
      </c>
      <c r="G20" s="18"/>
      <c r="H20" s="19"/>
      <c r="I20" s="20"/>
      <c r="J20" s="20">
        <v>1000</v>
      </c>
      <c r="K20" s="21">
        <f t="shared" si="1"/>
        <v>15937.599999999999</v>
      </c>
      <c r="L20" s="20">
        <v>1000</v>
      </c>
      <c r="M20" s="20"/>
      <c r="N20" s="20"/>
      <c r="O20" s="20"/>
      <c r="P20" s="19"/>
    </row>
    <row r="21" spans="1:16" x14ac:dyDescent="0.2">
      <c r="A21" s="10">
        <v>18</v>
      </c>
      <c r="B21" s="23">
        <v>37955</v>
      </c>
      <c r="C21" s="10" t="s">
        <v>165</v>
      </c>
      <c r="D21" s="18"/>
      <c r="E21" s="19"/>
      <c r="F21" s="20">
        <f t="shared" si="0"/>
        <v>34751.21</v>
      </c>
      <c r="G21" s="18"/>
      <c r="H21" s="19"/>
      <c r="I21" s="20"/>
      <c r="J21" s="20">
        <v>293</v>
      </c>
      <c r="K21" s="21">
        <f t="shared" si="1"/>
        <v>15644.599999999999</v>
      </c>
      <c r="L21" s="20"/>
      <c r="M21" s="20"/>
      <c r="N21" s="20"/>
      <c r="O21" s="20"/>
      <c r="P21" s="19">
        <v>293</v>
      </c>
    </row>
    <row r="22" spans="1:16" x14ac:dyDescent="0.2">
      <c r="A22" s="10">
        <v>19</v>
      </c>
      <c r="B22" s="23">
        <v>37256</v>
      </c>
      <c r="C22" s="10" t="s">
        <v>173</v>
      </c>
      <c r="D22" s="18">
        <v>1000</v>
      </c>
      <c r="E22" s="19"/>
      <c r="F22" s="20">
        <f t="shared" si="0"/>
        <v>35751.21</v>
      </c>
      <c r="G22" s="18"/>
      <c r="H22" s="19"/>
      <c r="I22" s="20"/>
      <c r="J22" s="20"/>
      <c r="K22" s="21">
        <f t="shared" si="1"/>
        <v>15644.599999999999</v>
      </c>
      <c r="L22" s="20"/>
      <c r="M22" s="20"/>
      <c r="N22" s="20"/>
      <c r="O22" s="20"/>
      <c r="P22" s="19"/>
    </row>
    <row r="23" spans="1:16" x14ac:dyDescent="0.2">
      <c r="A23" s="10">
        <v>20</v>
      </c>
      <c r="B23" s="23">
        <v>37256</v>
      </c>
      <c r="C23" s="10" t="s">
        <v>163</v>
      </c>
      <c r="D23" s="18">
        <v>56.48</v>
      </c>
      <c r="E23" s="19"/>
      <c r="F23" s="20">
        <f t="shared" si="0"/>
        <v>35807.69</v>
      </c>
      <c r="G23" s="18">
        <v>56.48</v>
      </c>
      <c r="H23" s="19"/>
      <c r="I23" s="20"/>
      <c r="J23" s="20"/>
      <c r="K23" s="21">
        <f t="shared" si="1"/>
        <v>15644.599999999999</v>
      </c>
      <c r="L23" s="20"/>
      <c r="M23" s="20"/>
      <c r="N23" s="20"/>
      <c r="O23" s="20"/>
      <c r="P23" s="19"/>
    </row>
    <row r="24" spans="1:16" x14ac:dyDescent="0.2">
      <c r="A24" s="10">
        <v>21</v>
      </c>
      <c r="B24" s="23">
        <v>37986</v>
      </c>
      <c r="C24" s="10" t="s">
        <v>171</v>
      </c>
      <c r="D24" s="18"/>
      <c r="E24" s="19">
        <v>372</v>
      </c>
      <c r="F24" s="20">
        <f t="shared" si="0"/>
        <v>35435.69</v>
      </c>
      <c r="G24" s="18"/>
      <c r="H24" s="19">
        <v>372</v>
      </c>
      <c r="I24" s="20"/>
      <c r="J24" s="20"/>
      <c r="K24" s="21">
        <f t="shared" si="1"/>
        <v>15644.599999999999</v>
      </c>
      <c r="L24" s="20"/>
      <c r="M24" s="20"/>
      <c r="N24" s="20"/>
      <c r="O24" s="20"/>
      <c r="P24" s="19"/>
    </row>
    <row r="25" spans="1:16" x14ac:dyDescent="0.2">
      <c r="A25" s="10">
        <v>22</v>
      </c>
      <c r="B25" s="23">
        <v>37959</v>
      </c>
      <c r="C25" s="10" t="s">
        <v>174</v>
      </c>
      <c r="D25" s="18"/>
      <c r="E25" s="19"/>
      <c r="F25" s="20">
        <f t="shared" si="0"/>
        <v>35435.69</v>
      </c>
      <c r="G25" s="18"/>
      <c r="H25" s="19"/>
      <c r="I25" s="20"/>
      <c r="J25" s="20">
        <v>12690</v>
      </c>
      <c r="K25" s="21">
        <f t="shared" si="1"/>
        <v>2954.5999999999985</v>
      </c>
      <c r="L25" s="20"/>
      <c r="M25" s="20"/>
      <c r="N25" s="20">
        <v>12690</v>
      </c>
      <c r="O25" s="20"/>
      <c r="P25" s="19"/>
    </row>
    <row r="26" spans="1:16" x14ac:dyDescent="0.2">
      <c r="A26" s="10">
        <v>23</v>
      </c>
      <c r="B26" s="23">
        <v>37958</v>
      </c>
      <c r="C26" s="10" t="s">
        <v>175</v>
      </c>
      <c r="D26" s="18"/>
      <c r="E26" s="19"/>
      <c r="F26" s="20">
        <f t="shared" si="0"/>
        <v>35435.69</v>
      </c>
      <c r="G26" s="18"/>
      <c r="H26" s="19"/>
      <c r="I26" s="20"/>
      <c r="J26" s="20">
        <v>571.20000000000005</v>
      </c>
      <c r="K26" s="21">
        <f t="shared" si="1"/>
        <v>2383.3999999999987</v>
      </c>
      <c r="L26" s="20"/>
      <c r="M26" s="20"/>
      <c r="N26" s="20">
        <v>571.20000000000005</v>
      </c>
      <c r="O26" s="20"/>
      <c r="P26" s="19"/>
    </row>
    <row r="27" spans="1:16" x14ac:dyDescent="0.2">
      <c r="A27" s="10">
        <v>24</v>
      </c>
      <c r="B27" s="23">
        <v>37958</v>
      </c>
      <c r="C27" s="10" t="s">
        <v>175</v>
      </c>
      <c r="D27" s="18"/>
      <c r="E27" s="19"/>
      <c r="F27" s="20">
        <f t="shared" si="0"/>
        <v>35435.69</v>
      </c>
      <c r="G27" s="18"/>
      <c r="H27" s="19"/>
      <c r="I27" s="20"/>
      <c r="J27" s="20">
        <v>74.5</v>
      </c>
      <c r="K27" s="21">
        <f t="shared" si="1"/>
        <v>2308.8999999999987</v>
      </c>
      <c r="L27" s="20"/>
      <c r="M27" s="20"/>
      <c r="N27" s="20">
        <v>74.5</v>
      </c>
      <c r="O27" s="20"/>
      <c r="P27" s="19"/>
    </row>
    <row r="28" spans="1:16" x14ac:dyDescent="0.2">
      <c r="A28" s="10">
        <v>25</v>
      </c>
      <c r="B28" s="23">
        <v>37243</v>
      </c>
      <c r="C28" s="10" t="s">
        <v>175</v>
      </c>
      <c r="D28" s="18"/>
      <c r="E28" s="19"/>
      <c r="F28" s="20">
        <f t="shared" si="0"/>
        <v>35435.69</v>
      </c>
      <c r="G28" s="18"/>
      <c r="H28" s="19"/>
      <c r="I28" s="20"/>
      <c r="J28" s="20">
        <v>1737</v>
      </c>
      <c r="K28" s="21">
        <f t="shared" si="1"/>
        <v>571.89999999999873</v>
      </c>
      <c r="L28" s="20"/>
      <c r="M28" s="20"/>
      <c r="N28" s="20">
        <v>1737</v>
      </c>
      <c r="O28" s="20"/>
      <c r="P28" s="19"/>
    </row>
    <row r="29" spans="1:16" x14ac:dyDescent="0.2">
      <c r="A29" s="10">
        <v>26</v>
      </c>
      <c r="B29" s="23">
        <v>37638</v>
      </c>
      <c r="C29" s="10" t="s">
        <v>176</v>
      </c>
      <c r="D29" s="18"/>
      <c r="E29" s="19"/>
      <c r="F29" s="20">
        <f t="shared" si="0"/>
        <v>35435.69</v>
      </c>
      <c r="G29" s="18"/>
      <c r="H29" s="19"/>
      <c r="I29" s="20"/>
      <c r="J29" s="20">
        <v>1500</v>
      </c>
      <c r="K29" s="21">
        <f t="shared" si="1"/>
        <v>-928.10000000000127</v>
      </c>
      <c r="L29" s="20">
        <v>1500</v>
      </c>
      <c r="M29" s="20"/>
      <c r="N29" s="20"/>
      <c r="O29" s="20"/>
      <c r="P29" s="19"/>
    </row>
    <row r="30" spans="1:16" x14ac:dyDescent="0.2">
      <c r="A30" s="10">
        <v>27</v>
      </c>
      <c r="B30" s="23">
        <v>37652</v>
      </c>
      <c r="C30" s="10" t="s">
        <v>177</v>
      </c>
      <c r="D30" s="18"/>
      <c r="E30" s="19"/>
      <c r="F30" s="20">
        <f t="shared" si="0"/>
        <v>35435.69</v>
      </c>
      <c r="G30" s="18"/>
      <c r="H30" s="19"/>
      <c r="I30" s="20"/>
      <c r="J30" s="20">
        <v>1500</v>
      </c>
      <c r="K30" s="21">
        <f t="shared" si="1"/>
        <v>-2428.1000000000013</v>
      </c>
      <c r="L30" s="20">
        <v>1500</v>
      </c>
      <c r="M30" s="20"/>
      <c r="N30" s="20"/>
      <c r="O30" s="20"/>
      <c r="P30" s="19"/>
    </row>
    <row r="31" spans="1:16" x14ac:dyDescent="0.2">
      <c r="A31" s="10">
        <v>28</v>
      </c>
      <c r="B31" s="23">
        <v>37300</v>
      </c>
      <c r="C31" s="10" t="s">
        <v>178</v>
      </c>
      <c r="D31" s="18"/>
      <c r="E31" s="19"/>
      <c r="F31" s="20">
        <f t="shared" si="0"/>
        <v>35435.69</v>
      </c>
      <c r="G31" s="18"/>
      <c r="H31" s="19"/>
      <c r="I31" s="20"/>
      <c r="J31" s="20">
        <v>1300</v>
      </c>
      <c r="K31" s="21">
        <f t="shared" si="1"/>
        <v>-3728.1000000000013</v>
      </c>
      <c r="L31" s="20">
        <v>1300</v>
      </c>
      <c r="M31" s="20"/>
      <c r="N31" s="20"/>
      <c r="O31" s="20"/>
      <c r="P31" s="19"/>
    </row>
    <row r="32" spans="1:16" x14ac:dyDescent="0.2">
      <c r="A32" s="10">
        <v>29</v>
      </c>
      <c r="B32" s="23">
        <v>37680</v>
      </c>
      <c r="C32" s="10" t="s">
        <v>179</v>
      </c>
      <c r="D32" s="18">
        <v>1500</v>
      </c>
      <c r="E32" s="19"/>
      <c r="F32" s="20">
        <f t="shared" si="0"/>
        <v>36935.69</v>
      </c>
      <c r="G32" s="18"/>
      <c r="H32" s="19"/>
      <c r="I32" s="20"/>
      <c r="J32" s="20"/>
      <c r="K32" s="21">
        <f t="shared" si="1"/>
        <v>-3728.1000000000013</v>
      </c>
      <c r="L32" s="20"/>
      <c r="M32" s="20"/>
      <c r="N32" s="20"/>
      <c r="O32" s="20"/>
      <c r="P32" s="19"/>
    </row>
    <row r="33" spans="1:16" x14ac:dyDescent="0.2">
      <c r="A33" s="10">
        <v>30</v>
      </c>
      <c r="B33" s="23">
        <v>37312</v>
      </c>
      <c r="C33" s="10" t="s">
        <v>170</v>
      </c>
      <c r="D33" s="18"/>
      <c r="E33" s="19">
        <v>4500</v>
      </c>
      <c r="F33" s="20">
        <f t="shared" si="0"/>
        <v>32435.690000000002</v>
      </c>
      <c r="G33" s="18"/>
      <c r="H33" s="19"/>
      <c r="I33" s="20">
        <v>4500</v>
      </c>
      <c r="J33" s="20"/>
      <c r="K33" s="21">
        <f t="shared" si="1"/>
        <v>771.89999999999873</v>
      </c>
      <c r="L33" s="20"/>
      <c r="M33" s="20"/>
      <c r="N33" s="20"/>
      <c r="O33" s="20"/>
      <c r="P33" s="19"/>
    </row>
    <row r="34" spans="1:16" x14ac:dyDescent="0.2">
      <c r="A34" s="10">
        <v>31</v>
      </c>
      <c r="B34" s="23">
        <v>37680</v>
      </c>
      <c r="C34" s="10" t="s">
        <v>171</v>
      </c>
      <c r="D34" s="18"/>
      <c r="E34" s="19">
        <v>50</v>
      </c>
      <c r="F34" s="20">
        <f t="shared" si="0"/>
        <v>32385.690000000002</v>
      </c>
      <c r="G34" s="18">
        <v>50</v>
      </c>
      <c r="H34" s="19"/>
      <c r="I34" s="20"/>
      <c r="J34" s="20"/>
      <c r="K34" s="21">
        <f t="shared" si="1"/>
        <v>771.89999999999873</v>
      </c>
      <c r="L34" s="20"/>
      <c r="M34" s="20"/>
      <c r="N34" s="20"/>
      <c r="O34" s="20"/>
      <c r="P34" s="19"/>
    </row>
    <row r="35" spans="1:16" x14ac:dyDescent="0.2">
      <c r="A35" s="10">
        <v>32</v>
      </c>
      <c r="B35" s="23">
        <v>37674</v>
      </c>
      <c r="C35" s="10" t="s">
        <v>180</v>
      </c>
      <c r="D35" s="18"/>
      <c r="E35" s="19"/>
      <c r="F35" s="20">
        <f t="shared" si="0"/>
        <v>32385.690000000002</v>
      </c>
      <c r="G35" s="18"/>
      <c r="H35" s="19"/>
      <c r="I35" s="20"/>
      <c r="J35" s="20">
        <v>1700</v>
      </c>
      <c r="K35" s="21">
        <f t="shared" si="1"/>
        <v>-928.10000000000127</v>
      </c>
      <c r="L35" s="20">
        <v>1700</v>
      </c>
      <c r="M35" s="20"/>
      <c r="N35" s="20"/>
      <c r="O35" s="20"/>
      <c r="P35" s="19"/>
    </row>
    <row r="36" spans="1:16" x14ac:dyDescent="0.2">
      <c r="A36" s="10">
        <v>33</v>
      </c>
      <c r="B36" s="23">
        <v>37701</v>
      </c>
      <c r="C36" s="10" t="s">
        <v>181</v>
      </c>
      <c r="D36" s="18">
        <v>200</v>
      </c>
      <c r="E36" s="19"/>
      <c r="F36" s="20">
        <f t="shared" si="0"/>
        <v>32585.690000000002</v>
      </c>
      <c r="G36" s="18"/>
      <c r="H36" s="19"/>
      <c r="I36" s="20"/>
      <c r="J36" s="20"/>
      <c r="K36" s="21">
        <f t="shared" si="1"/>
        <v>-928.10000000000127</v>
      </c>
      <c r="L36" s="20"/>
      <c r="M36" s="20"/>
      <c r="N36" s="20"/>
      <c r="O36" s="20"/>
      <c r="P36" s="19"/>
    </row>
    <row r="37" spans="1:16" x14ac:dyDescent="0.2">
      <c r="A37" s="10">
        <v>34</v>
      </c>
      <c r="B37" s="23">
        <v>37701</v>
      </c>
      <c r="C37" s="10" t="s">
        <v>163</v>
      </c>
      <c r="D37" s="18">
        <v>43.12</v>
      </c>
      <c r="E37" s="19"/>
      <c r="F37" s="20">
        <f t="shared" si="0"/>
        <v>32628.81</v>
      </c>
      <c r="G37" s="18"/>
      <c r="H37" s="19">
        <v>43.12</v>
      </c>
      <c r="I37" s="20"/>
      <c r="J37" s="20"/>
      <c r="K37" s="21">
        <f t="shared" si="1"/>
        <v>-928.10000000000127</v>
      </c>
      <c r="L37" s="20"/>
      <c r="M37" s="20"/>
      <c r="N37" s="20"/>
      <c r="O37" s="20"/>
      <c r="P37" s="19"/>
    </row>
    <row r="38" spans="1:16" x14ac:dyDescent="0.2">
      <c r="A38" s="10">
        <v>35</v>
      </c>
      <c r="B38" s="23">
        <v>37701</v>
      </c>
      <c r="C38" s="10" t="s">
        <v>171</v>
      </c>
      <c r="D38" s="18"/>
      <c r="E38" s="19">
        <v>303</v>
      </c>
      <c r="F38" s="20">
        <f t="shared" si="0"/>
        <v>32325.81</v>
      </c>
      <c r="G38" s="18">
        <v>303</v>
      </c>
      <c r="H38" s="19"/>
      <c r="I38" s="20"/>
      <c r="J38" s="20"/>
      <c r="K38" s="21">
        <f t="shared" si="1"/>
        <v>-928.10000000000127</v>
      </c>
      <c r="L38" s="20"/>
      <c r="M38" s="20"/>
      <c r="N38" s="20"/>
      <c r="O38" s="20"/>
      <c r="P38" s="19"/>
    </row>
    <row r="39" spans="1:16" x14ac:dyDescent="0.2">
      <c r="A39" s="10">
        <v>36</v>
      </c>
      <c r="B39" s="23">
        <v>37692</v>
      </c>
      <c r="C39" s="10" t="s">
        <v>165</v>
      </c>
      <c r="D39" s="18"/>
      <c r="E39" s="19"/>
      <c r="F39" s="20">
        <f t="shared" si="0"/>
        <v>32325.81</v>
      </c>
      <c r="G39" s="18"/>
      <c r="H39" s="19"/>
      <c r="I39" s="20"/>
      <c r="J39" s="20">
        <v>293</v>
      </c>
      <c r="K39" s="21">
        <f t="shared" si="1"/>
        <v>-1221.1000000000013</v>
      </c>
      <c r="L39" s="20"/>
      <c r="M39" s="20"/>
      <c r="N39" s="20"/>
      <c r="O39" s="20"/>
      <c r="P39" s="19">
        <v>293</v>
      </c>
    </row>
    <row r="40" spans="1:16" x14ac:dyDescent="0.2">
      <c r="A40" s="10">
        <v>37</v>
      </c>
      <c r="B40" s="23">
        <v>37720</v>
      </c>
      <c r="C40" s="10" t="s">
        <v>182</v>
      </c>
      <c r="D40" s="18"/>
      <c r="E40" s="19"/>
      <c r="F40" s="20">
        <f t="shared" si="0"/>
        <v>32325.81</v>
      </c>
      <c r="G40" s="18"/>
      <c r="H40" s="19"/>
      <c r="I40" s="20"/>
      <c r="J40" s="20">
        <v>1500</v>
      </c>
      <c r="K40" s="21">
        <f t="shared" si="1"/>
        <v>-2721.1000000000013</v>
      </c>
      <c r="L40" s="20">
        <v>1500</v>
      </c>
      <c r="M40" s="20"/>
      <c r="N40" s="20"/>
      <c r="O40" s="20"/>
      <c r="P40" s="19"/>
    </row>
    <row r="41" spans="1:16" x14ac:dyDescent="0.2">
      <c r="A41" s="10">
        <v>38</v>
      </c>
      <c r="B41" s="23">
        <v>37733</v>
      </c>
      <c r="C41" s="10" t="s">
        <v>183</v>
      </c>
      <c r="D41" s="18"/>
      <c r="E41" s="19"/>
      <c r="F41" s="20">
        <f t="shared" si="0"/>
        <v>32325.81</v>
      </c>
      <c r="G41" s="18"/>
      <c r="H41" s="19"/>
      <c r="I41" s="20"/>
      <c r="J41" s="20">
        <v>5130</v>
      </c>
      <c r="K41" s="21">
        <f t="shared" si="1"/>
        <v>-7851.1000000000013</v>
      </c>
      <c r="L41" s="20"/>
      <c r="M41" s="20"/>
      <c r="N41" s="20"/>
      <c r="O41" s="20">
        <v>5130</v>
      </c>
      <c r="P41" s="19"/>
    </row>
    <row r="42" spans="1:16" x14ac:dyDescent="0.2">
      <c r="A42" s="10">
        <v>39</v>
      </c>
      <c r="B42" s="23">
        <v>37407</v>
      </c>
      <c r="C42" s="10" t="s">
        <v>184</v>
      </c>
      <c r="D42" s="18">
        <v>100</v>
      </c>
      <c r="E42" s="19"/>
      <c r="F42" s="20">
        <f t="shared" si="0"/>
        <v>32425.81</v>
      </c>
      <c r="G42" s="18"/>
      <c r="H42" s="19"/>
      <c r="I42" s="20"/>
      <c r="J42" s="20"/>
      <c r="K42" s="21">
        <f t="shared" si="1"/>
        <v>-7851.1000000000013</v>
      </c>
      <c r="L42" s="20"/>
      <c r="M42" s="20"/>
      <c r="N42" s="20"/>
      <c r="O42" s="20"/>
      <c r="P42" s="19"/>
    </row>
    <row r="43" spans="1:16" x14ac:dyDescent="0.2">
      <c r="A43" s="10">
        <v>40</v>
      </c>
      <c r="B43" s="23">
        <v>37772</v>
      </c>
      <c r="C43" s="10" t="s">
        <v>170</v>
      </c>
      <c r="D43" s="18"/>
      <c r="E43" s="19">
        <v>7700</v>
      </c>
      <c r="F43" s="20">
        <f t="shared" si="0"/>
        <v>24725.81</v>
      </c>
      <c r="G43" s="18"/>
      <c r="H43" s="19"/>
      <c r="I43" s="20">
        <v>7700</v>
      </c>
      <c r="J43" s="20"/>
      <c r="K43" s="21">
        <f t="shared" si="1"/>
        <v>-151.10000000000127</v>
      </c>
      <c r="L43" s="20"/>
      <c r="M43" s="20"/>
      <c r="N43" s="20"/>
      <c r="O43" s="20"/>
      <c r="P43" s="19"/>
    </row>
    <row r="44" spans="1:16" x14ac:dyDescent="0.2">
      <c r="A44" s="10">
        <v>41</v>
      </c>
      <c r="B44" s="23">
        <v>37772</v>
      </c>
      <c r="C44" s="10" t="s">
        <v>170</v>
      </c>
      <c r="D44" s="18"/>
      <c r="E44" s="19">
        <v>11200</v>
      </c>
      <c r="F44" s="20">
        <f t="shared" si="0"/>
        <v>13525.810000000001</v>
      </c>
      <c r="G44" s="18"/>
      <c r="H44" s="19"/>
      <c r="I44" s="20">
        <v>11200</v>
      </c>
      <c r="J44" s="20"/>
      <c r="K44" s="21">
        <f t="shared" si="1"/>
        <v>11048.899999999998</v>
      </c>
      <c r="L44" s="20"/>
      <c r="M44" s="20"/>
      <c r="N44" s="20"/>
      <c r="O44" s="20"/>
      <c r="P44" s="19"/>
    </row>
    <row r="45" spans="1:16" x14ac:dyDescent="0.2">
      <c r="A45" s="10">
        <v>42</v>
      </c>
      <c r="B45" s="23">
        <v>37772</v>
      </c>
      <c r="C45" s="10" t="s">
        <v>171</v>
      </c>
      <c r="D45" s="18"/>
      <c r="E45" s="19">
        <v>54</v>
      </c>
      <c r="F45" s="20">
        <f t="shared" si="0"/>
        <v>13471.810000000001</v>
      </c>
      <c r="G45" s="18">
        <v>54</v>
      </c>
      <c r="H45" s="19"/>
      <c r="I45" s="20"/>
      <c r="J45" s="20"/>
      <c r="K45" s="21">
        <f t="shared" si="1"/>
        <v>11048.899999999998</v>
      </c>
      <c r="L45" s="20"/>
      <c r="M45" s="20"/>
      <c r="N45" s="20"/>
      <c r="O45" s="20"/>
      <c r="P45" s="19"/>
    </row>
    <row r="46" spans="1:16" x14ac:dyDescent="0.2">
      <c r="A46" s="10">
        <v>43</v>
      </c>
      <c r="B46" s="23">
        <v>37750</v>
      </c>
      <c r="C46" s="10" t="s">
        <v>155</v>
      </c>
      <c r="D46" s="18"/>
      <c r="E46" s="19"/>
      <c r="F46" s="20">
        <f t="shared" si="0"/>
        <v>13471.810000000001</v>
      </c>
      <c r="G46" s="18"/>
      <c r="H46" s="19"/>
      <c r="I46" s="20"/>
      <c r="J46" s="20">
        <v>3390</v>
      </c>
      <c r="K46" s="21">
        <f t="shared" si="1"/>
        <v>7658.8999999999978</v>
      </c>
      <c r="L46" s="20"/>
      <c r="M46" s="20"/>
      <c r="N46" s="20"/>
      <c r="O46" s="20"/>
      <c r="P46" s="19">
        <v>3390</v>
      </c>
    </row>
    <row r="47" spans="1:16" x14ac:dyDescent="0.2">
      <c r="A47" s="10">
        <v>44</v>
      </c>
      <c r="B47" s="23">
        <v>37763</v>
      </c>
      <c r="C47" s="10" t="s">
        <v>185</v>
      </c>
      <c r="D47" s="18"/>
      <c r="E47" s="19"/>
      <c r="F47" s="20">
        <f t="shared" si="0"/>
        <v>13471.810000000001</v>
      </c>
      <c r="G47" s="18"/>
      <c r="H47" s="19"/>
      <c r="I47" s="20"/>
      <c r="J47" s="20">
        <v>840</v>
      </c>
      <c r="K47" s="21">
        <f t="shared" si="1"/>
        <v>6818.8999999999978</v>
      </c>
      <c r="L47" s="20"/>
      <c r="M47" s="20">
        <v>840</v>
      </c>
      <c r="N47" s="20"/>
      <c r="O47" s="20"/>
      <c r="P47" s="19"/>
    </row>
    <row r="48" spans="1:16" x14ac:dyDescent="0.2">
      <c r="A48" s="10">
        <v>45</v>
      </c>
      <c r="B48" s="23">
        <v>37762</v>
      </c>
      <c r="C48" s="10" t="s">
        <v>186</v>
      </c>
      <c r="D48" s="18"/>
      <c r="E48" s="19"/>
      <c r="F48" s="20">
        <f t="shared" si="0"/>
        <v>13471.810000000001</v>
      </c>
      <c r="G48" s="18"/>
      <c r="H48" s="19"/>
      <c r="I48" s="20"/>
      <c r="J48" s="20">
        <v>495</v>
      </c>
      <c r="K48" s="21">
        <f t="shared" si="1"/>
        <v>6323.8999999999978</v>
      </c>
      <c r="L48" s="20"/>
      <c r="M48" s="20">
        <v>495</v>
      </c>
      <c r="N48" s="20"/>
      <c r="O48" s="20"/>
      <c r="P48" s="19"/>
    </row>
    <row r="49" spans="1:16" x14ac:dyDescent="0.2">
      <c r="A49" s="10">
        <v>46</v>
      </c>
      <c r="B49" s="23">
        <v>37791</v>
      </c>
      <c r="C49" s="10" t="s">
        <v>187</v>
      </c>
      <c r="D49" s="18"/>
      <c r="E49" s="19"/>
      <c r="F49" s="20">
        <f t="shared" si="0"/>
        <v>13471.810000000001</v>
      </c>
      <c r="G49" s="18"/>
      <c r="H49" s="19"/>
      <c r="I49" s="20"/>
      <c r="J49" s="20">
        <v>936</v>
      </c>
      <c r="K49" s="21">
        <f t="shared" si="1"/>
        <v>5387.8999999999978</v>
      </c>
      <c r="L49" s="20"/>
      <c r="M49" s="20"/>
      <c r="N49" s="20"/>
      <c r="O49" s="20">
        <v>936</v>
      </c>
      <c r="P49" s="19"/>
    </row>
    <row r="50" spans="1:16" x14ac:dyDescent="0.2">
      <c r="A50" s="10">
        <v>47</v>
      </c>
      <c r="B50" s="23">
        <v>37791</v>
      </c>
      <c r="C50" s="10" t="s">
        <v>188</v>
      </c>
      <c r="D50" s="18"/>
      <c r="E50" s="19"/>
      <c r="F50" s="20">
        <f t="shared" si="0"/>
        <v>13471.810000000001</v>
      </c>
      <c r="G50" s="18"/>
      <c r="H50" s="19"/>
      <c r="I50" s="20"/>
      <c r="J50" s="20">
        <v>3058.3</v>
      </c>
      <c r="K50" s="21">
        <f t="shared" si="1"/>
        <v>2329.5999999999976</v>
      </c>
      <c r="L50" s="20"/>
      <c r="M50" s="20"/>
      <c r="N50" s="20"/>
      <c r="O50" s="20">
        <v>3058.3</v>
      </c>
      <c r="P50" s="19"/>
    </row>
    <row r="51" spans="1:16" x14ac:dyDescent="0.2">
      <c r="A51" s="10">
        <v>48</v>
      </c>
      <c r="B51" s="23">
        <v>37412</v>
      </c>
      <c r="C51" s="10" t="s">
        <v>189</v>
      </c>
      <c r="D51" s="18"/>
      <c r="E51" s="19"/>
      <c r="F51" s="20">
        <f t="shared" si="0"/>
        <v>13471.810000000001</v>
      </c>
      <c r="G51" s="18"/>
      <c r="H51" s="19"/>
      <c r="I51" s="20"/>
      <c r="J51" s="20"/>
      <c r="K51" s="21">
        <f t="shared" si="1"/>
        <v>2329.5999999999976</v>
      </c>
      <c r="L51" s="20"/>
      <c r="M51" s="20">
        <v>12600</v>
      </c>
      <c r="N51" s="20"/>
      <c r="O51" s="20"/>
      <c r="P51" s="19"/>
    </row>
    <row r="52" spans="1:16" x14ac:dyDescent="0.2">
      <c r="A52" s="10">
        <v>49</v>
      </c>
      <c r="B52" s="23">
        <v>37779</v>
      </c>
      <c r="C52" s="10" t="s">
        <v>190</v>
      </c>
      <c r="D52" s="18"/>
      <c r="E52" s="19">
        <v>12600</v>
      </c>
      <c r="F52" s="20">
        <f t="shared" si="0"/>
        <v>871.81000000000131</v>
      </c>
      <c r="G52" s="18"/>
      <c r="H52" s="19"/>
      <c r="I52" s="20"/>
      <c r="J52" s="20"/>
      <c r="K52" s="21">
        <f t="shared" si="1"/>
        <v>2329.5999999999976</v>
      </c>
      <c r="L52" s="20"/>
      <c r="M52" s="20"/>
      <c r="N52" s="20"/>
      <c r="O52" s="20"/>
      <c r="P52" s="19"/>
    </row>
    <row r="53" spans="1:16" x14ac:dyDescent="0.2">
      <c r="A53" s="10">
        <v>50</v>
      </c>
      <c r="B53" s="23">
        <v>37802</v>
      </c>
      <c r="C53" s="10" t="s">
        <v>163</v>
      </c>
      <c r="D53" s="18">
        <v>25.52</v>
      </c>
      <c r="E53" s="19"/>
      <c r="F53" s="20">
        <f t="shared" si="0"/>
        <v>897.33000000000129</v>
      </c>
      <c r="G53" s="18"/>
      <c r="H53" s="19">
        <v>25.52</v>
      </c>
      <c r="I53" s="20"/>
      <c r="J53" s="20"/>
      <c r="K53" s="21">
        <f t="shared" si="1"/>
        <v>2329.5999999999976</v>
      </c>
      <c r="L53" s="20"/>
      <c r="M53" s="20"/>
      <c r="N53" s="20"/>
      <c r="O53" s="20"/>
      <c r="P53" s="19"/>
    </row>
    <row r="54" spans="1:16" x14ac:dyDescent="0.2">
      <c r="A54" s="25">
        <v>51</v>
      </c>
      <c r="B54" s="37">
        <v>37802</v>
      </c>
      <c r="C54" s="25" t="s">
        <v>171</v>
      </c>
      <c r="D54" s="12"/>
      <c r="E54" s="13">
        <v>322</v>
      </c>
      <c r="F54" s="38">
        <f t="shared" si="0"/>
        <v>575.33000000000129</v>
      </c>
      <c r="G54" s="12">
        <v>322</v>
      </c>
      <c r="H54" s="13"/>
      <c r="I54" s="15"/>
      <c r="J54" s="15">
        <v>0</v>
      </c>
      <c r="K54" s="14">
        <f t="shared" si="1"/>
        <v>2329.5999999999976</v>
      </c>
      <c r="L54" s="15"/>
      <c r="M54" s="15"/>
      <c r="N54" s="15"/>
      <c r="O54" s="15"/>
      <c r="P54" s="13"/>
    </row>
    <row r="55" spans="1:16" x14ac:dyDescent="0.2">
      <c r="A55" s="39"/>
      <c r="B55" s="40"/>
      <c r="C55" s="39" t="s">
        <v>191</v>
      </c>
      <c r="D55" s="41">
        <f>SUM(D4:D54)</f>
        <v>49848.21</v>
      </c>
      <c r="E55" s="42">
        <f>SUM(E4:E54)</f>
        <v>58885</v>
      </c>
      <c r="F55" s="31">
        <v>575.33000000000004</v>
      </c>
      <c r="G55" s="41">
        <f>SUM(G4:G54)</f>
        <v>1469.48</v>
      </c>
      <c r="H55" s="42">
        <f>SUM(H4:H54)</f>
        <v>458.72999999999996</v>
      </c>
      <c r="I55" s="43">
        <f>SUM(I4:I54)</f>
        <v>44500</v>
      </c>
      <c r="J55" s="43">
        <f>SUM(J4:J54)</f>
        <v>43015</v>
      </c>
      <c r="K55" s="31">
        <v>2329.6</v>
      </c>
      <c r="L55" s="43">
        <f>SUM(L4:L54)</f>
        <v>13170</v>
      </c>
      <c r="M55" s="43">
        <f>SUM(M4:M54)</f>
        <v>13935</v>
      </c>
      <c r="N55" s="43">
        <f>SUM(N4:N54)</f>
        <v>15072.7</v>
      </c>
      <c r="O55" s="43">
        <f>SUM(O4:O54)</f>
        <v>9124.2999999999993</v>
      </c>
      <c r="P55" s="43">
        <f>SUM(P4:P54)</f>
        <v>4313</v>
      </c>
    </row>
    <row r="56" spans="1:16" x14ac:dyDescent="0.2">
      <c r="F56" s="2" t="s">
        <v>192</v>
      </c>
      <c r="L56" s="31">
        <f>SUM(L55:P55)</f>
        <v>55615</v>
      </c>
      <c r="M56" s="2" t="s">
        <v>193</v>
      </c>
    </row>
  </sheetData>
  <sheetProtection selectLockedCells="1" selectUnlockedCells="1"/>
  <phoneticPr fontId="0" type="noConversion"/>
  <printOptions gridLines="1"/>
  <pageMargins left="0" right="0" top="0.98402777777777772" bottom="0.98402777777777772" header="0.51180555555555551" footer="0.51180555555555551"/>
  <pageSetup paperSize="9" firstPageNumber="0" orientation="landscape" horizontalDpi="300" verticalDpi="300"/>
  <headerFooter alignWithMargins="0">
    <oddHeader>&amp;C&amp;A</oddHeader>
    <oddFooter>&amp;CStrana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79"/>
  <sheetViews>
    <sheetView zoomScale="70" zoomScaleNormal="70" workbookViewId="0">
      <pane xSplit="3" ySplit="3" topLeftCell="D4" activePane="bottomRight" state="frozen"/>
      <selection pane="topRight" activeCell="D1" sqref="D1"/>
      <selection pane="bottomLeft" activeCell="A8" sqref="A8"/>
      <selection pane="bottomRight"/>
    </sheetView>
  </sheetViews>
  <sheetFormatPr defaultColWidth="9" defaultRowHeight="14.25" x14ac:dyDescent="0.2"/>
  <cols>
    <col min="1" max="1" width="3.5" customWidth="1"/>
    <col min="2" max="2" width="9.125" style="74" customWidth="1"/>
    <col min="3" max="3" width="11.125" customWidth="1"/>
    <col min="4" max="4" width="10.125" style="194" customWidth="1"/>
    <col min="5" max="5" width="29" style="213" customWidth="1"/>
    <col min="6" max="6" width="17.125" style="213" customWidth="1"/>
    <col min="7" max="7" width="13.125" style="213" customWidth="1"/>
    <col min="8" max="8" width="15.5" style="213" customWidth="1"/>
    <col min="9" max="9" width="15.625" style="213" customWidth="1"/>
    <col min="10" max="11" width="13.125" style="213" customWidth="1"/>
    <col min="12" max="12" width="12.125" style="213" customWidth="1"/>
    <col min="13" max="13" width="13.125" style="213" customWidth="1"/>
    <col min="14" max="14" width="14.125" style="213" customWidth="1"/>
    <col min="15" max="15" width="13.875" style="213" bestFit="1" customWidth="1"/>
    <col min="16" max="16" width="13.875" style="213" customWidth="1"/>
    <col min="17" max="17" width="12.625" style="213" customWidth="1"/>
    <col min="18" max="18" width="13.125" style="213" bestFit="1" customWidth="1"/>
    <col min="19" max="19" width="17.125" style="213" customWidth="1"/>
    <col min="20" max="20" width="12.625" style="214" customWidth="1"/>
    <col min="21" max="21" width="19.5" customWidth="1"/>
  </cols>
  <sheetData>
    <row r="1" spans="2:21" ht="45" customHeight="1" x14ac:dyDescent="0.2">
      <c r="B1" s="300" t="s">
        <v>754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2:21" ht="15.75" customHeight="1" x14ac:dyDescent="0.25">
      <c r="B2" s="294" t="s">
        <v>5</v>
      </c>
      <c r="C2" s="295" t="s">
        <v>6</v>
      </c>
      <c r="D2" s="296" t="s">
        <v>511</v>
      </c>
      <c r="E2" s="297" t="s">
        <v>7</v>
      </c>
      <c r="F2" s="301" t="s">
        <v>1</v>
      </c>
      <c r="G2" s="301"/>
      <c r="H2" s="301"/>
      <c r="I2" s="301"/>
      <c r="J2" s="301"/>
      <c r="K2" s="301"/>
      <c r="L2" s="301"/>
      <c r="M2" s="302" t="s">
        <v>3</v>
      </c>
      <c r="N2" s="302"/>
      <c r="O2" s="302"/>
      <c r="P2" s="302"/>
      <c r="Q2" s="302"/>
      <c r="R2" s="302"/>
      <c r="S2" s="302"/>
      <c r="T2" s="302"/>
      <c r="U2" s="302"/>
    </row>
    <row r="3" spans="2:21" ht="43.5" x14ac:dyDescent="0.25">
      <c r="B3" s="294"/>
      <c r="C3" s="295"/>
      <c r="D3" s="296"/>
      <c r="E3" s="297"/>
      <c r="F3" s="134" t="s">
        <v>8</v>
      </c>
      <c r="G3" s="135" t="s">
        <v>9</v>
      </c>
      <c r="H3" s="136" t="s">
        <v>10</v>
      </c>
      <c r="I3" s="256" t="s">
        <v>320</v>
      </c>
      <c r="J3" s="138" t="s">
        <v>348</v>
      </c>
      <c r="K3" s="135" t="s">
        <v>159</v>
      </c>
      <c r="L3" s="134" t="s">
        <v>11</v>
      </c>
      <c r="M3" s="139" t="s">
        <v>13</v>
      </c>
      <c r="N3" s="140" t="s">
        <v>14</v>
      </c>
      <c r="O3" s="141" t="s">
        <v>10</v>
      </c>
      <c r="P3" s="257" t="s">
        <v>612</v>
      </c>
      <c r="Q3" s="142" t="s">
        <v>474</v>
      </c>
      <c r="R3" s="143" t="s">
        <v>613</v>
      </c>
      <c r="S3" s="144" t="s">
        <v>614</v>
      </c>
      <c r="T3" s="145" t="s">
        <v>552</v>
      </c>
      <c r="U3" s="146" t="s">
        <v>475</v>
      </c>
    </row>
    <row r="4" spans="2:21" x14ac:dyDescent="0.2">
      <c r="B4" s="217">
        <v>1</v>
      </c>
      <c r="C4" s="88"/>
      <c r="D4" s="147"/>
      <c r="E4" s="117" t="s">
        <v>439</v>
      </c>
      <c r="F4" s="218"/>
      <c r="G4" s="219"/>
      <c r="H4" s="220">
        <v>1646.32</v>
      </c>
      <c r="I4" s="221"/>
      <c r="J4" s="221"/>
      <c r="K4" s="222"/>
      <c r="L4" s="223"/>
      <c r="M4" s="224"/>
      <c r="N4" s="224"/>
      <c r="O4" s="225">
        <v>1644</v>
      </c>
      <c r="P4" s="224"/>
      <c r="Q4" s="224"/>
      <c r="R4" s="224"/>
      <c r="S4" s="224"/>
      <c r="T4" s="226"/>
      <c r="U4" s="225"/>
    </row>
    <row r="5" spans="2:21" x14ac:dyDescent="0.2">
      <c r="B5" s="217">
        <v>2</v>
      </c>
      <c r="C5" s="88">
        <v>372071</v>
      </c>
      <c r="D5" s="157"/>
      <c r="E5" s="87" t="s">
        <v>755</v>
      </c>
      <c r="F5" s="218"/>
      <c r="G5" s="219"/>
      <c r="H5" s="220">
        <f t="shared" ref="H5:H78" si="0">(H4+F5-G5)</f>
        <v>1646.32</v>
      </c>
      <c r="I5" s="227"/>
      <c r="J5" s="227"/>
      <c r="K5" s="218"/>
      <c r="L5" s="219"/>
      <c r="M5" s="224">
        <v>6700</v>
      </c>
      <c r="N5" s="224"/>
      <c r="O5" s="225">
        <f t="shared" ref="O5:O60" si="1">(O4+M5-N5)</f>
        <v>8344</v>
      </c>
      <c r="P5" s="224"/>
      <c r="Q5" s="224"/>
      <c r="R5" s="224"/>
      <c r="S5" s="224"/>
      <c r="T5" s="226"/>
      <c r="U5" s="225">
        <v>6700</v>
      </c>
    </row>
    <row r="6" spans="2:21" x14ac:dyDescent="0.2">
      <c r="B6" s="217">
        <v>3</v>
      </c>
      <c r="C6" s="88">
        <v>43360</v>
      </c>
      <c r="D6" s="157"/>
      <c r="E6" s="87" t="s">
        <v>755</v>
      </c>
      <c r="F6" s="218"/>
      <c r="G6" s="219"/>
      <c r="H6" s="220">
        <f t="shared" si="0"/>
        <v>1646.32</v>
      </c>
      <c r="I6" s="227"/>
      <c r="J6" s="227"/>
      <c r="K6" s="218"/>
      <c r="L6" s="219"/>
      <c r="M6" s="224">
        <v>3900</v>
      </c>
      <c r="N6" s="224"/>
      <c r="O6" s="225">
        <f t="shared" si="1"/>
        <v>12244</v>
      </c>
      <c r="P6" s="224"/>
      <c r="Q6" s="224"/>
      <c r="R6" s="224"/>
      <c r="S6" s="224"/>
      <c r="T6" s="226"/>
      <c r="U6" s="225">
        <v>3900</v>
      </c>
    </row>
    <row r="7" spans="2:21" x14ac:dyDescent="0.2">
      <c r="B7" s="217">
        <v>4</v>
      </c>
      <c r="C7" s="88">
        <v>43728</v>
      </c>
      <c r="D7" s="157" t="s">
        <v>515</v>
      </c>
      <c r="E7" s="87" t="s">
        <v>737</v>
      </c>
      <c r="F7" s="218"/>
      <c r="G7" s="219"/>
      <c r="H7" s="220">
        <f t="shared" si="0"/>
        <v>1646.32</v>
      </c>
      <c r="I7" s="227"/>
      <c r="J7" s="227"/>
      <c r="K7" s="218"/>
      <c r="L7" s="219"/>
      <c r="M7" s="224"/>
      <c r="N7" s="224">
        <v>3600</v>
      </c>
      <c r="O7" s="225">
        <f t="shared" si="1"/>
        <v>8644</v>
      </c>
      <c r="P7" s="224">
        <v>3600</v>
      </c>
      <c r="Q7" s="224"/>
      <c r="R7" s="224"/>
      <c r="S7" s="224"/>
      <c r="T7" s="226"/>
      <c r="U7" s="225"/>
    </row>
    <row r="8" spans="2:21" x14ac:dyDescent="0.2">
      <c r="B8" s="217">
        <v>5</v>
      </c>
      <c r="C8" s="88">
        <v>43732</v>
      </c>
      <c r="D8" s="157"/>
      <c r="E8" s="87" t="s">
        <v>755</v>
      </c>
      <c r="F8" s="218"/>
      <c r="G8" s="219"/>
      <c r="H8" s="220">
        <f t="shared" si="0"/>
        <v>1646.32</v>
      </c>
      <c r="I8" s="227"/>
      <c r="J8" s="227"/>
      <c r="K8" s="218"/>
      <c r="L8" s="219"/>
      <c r="M8" s="224">
        <v>900</v>
      </c>
      <c r="N8" s="224"/>
      <c r="O8" s="225">
        <f t="shared" si="1"/>
        <v>9544</v>
      </c>
      <c r="P8" s="224"/>
      <c r="Q8" s="224"/>
      <c r="R8" s="224"/>
      <c r="S8" s="224"/>
      <c r="T8" s="226"/>
      <c r="U8" s="225">
        <v>900</v>
      </c>
    </row>
    <row r="9" spans="2:21" x14ac:dyDescent="0.2">
      <c r="B9" s="217">
        <v>6</v>
      </c>
      <c r="C9" s="88">
        <v>43373</v>
      </c>
      <c r="D9" s="157"/>
      <c r="E9" s="87" t="s">
        <v>755</v>
      </c>
      <c r="F9" s="218">
        <v>66400</v>
      </c>
      <c r="G9" s="219"/>
      <c r="H9" s="220">
        <f t="shared" si="0"/>
        <v>68046.320000000007</v>
      </c>
      <c r="I9" s="227">
        <v>66400</v>
      </c>
      <c r="J9" s="227"/>
      <c r="K9" s="218"/>
      <c r="L9" s="219"/>
      <c r="M9" s="224"/>
      <c r="N9" s="224"/>
      <c r="O9" s="225">
        <f t="shared" si="1"/>
        <v>9544</v>
      </c>
      <c r="P9" s="224"/>
      <c r="Q9" s="224"/>
      <c r="R9" s="224"/>
      <c r="S9" s="224"/>
      <c r="T9" s="226"/>
      <c r="U9" s="225"/>
    </row>
    <row r="10" spans="2:21" x14ac:dyDescent="0.2">
      <c r="B10" s="217">
        <v>7</v>
      </c>
      <c r="C10" s="88"/>
      <c r="D10" s="157"/>
      <c r="E10" s="102" t="s">
        <v>112</v>
      </c>
      <c r="F10" s="218"/>
      <c r="G10" s="219">
        <v>714</v>
      </c>
      <c r="H10" s="220">
        <f t="shared" si="0"/>
        <v>67332.320000000007</v>
      </c>
      <c r="I10" s="227"/>
      <c r="J10" s="227"/>
      <c r="K10" s="218"/>
      <c r="L10" s="219">
        <v>714</v>
      </c>
      <c r="M10" s="224"/>
      <c r="N10" s="224"/>
      <c r="O10" s="225">
        <f t="shared" si="1"/>
        <v>9544</v>
      </c>
      <c r="P10" s="224"/>
      <c r="Q10" s="224"/>
      <c r="R10" s="224"/>
      <c r="S10" s="224"/>
      <c r="T10" s="226"/>
      <c r="U10" s="225"/>
    </row>
    <row r="11" spans="2:21" x14ac:dyDescent="0.2">
      <c r="B11" s="217">
        <v>8</v>
      </c>
      <c r="C11" s="88"/>
      <c r="D11" s="157"/>
      <c r="E11" s="87" t="s">
        <v>557</v>
      </c>
      <c r="F11" s="218">
        <v>0.38</v>
      </c>
      <c r="G11" s="219"/>
      <c r="H11" s="220">
        <f t="shared" si="0"/>
        <v>67332.700000000012</v>
      </c>
      <c r="I11" s="227"/>
      <c r="J11" s="227"/>
      <c r="K11" s="218">
        <v>0.38</v>
      </c>
      <c r="L11" s="219"/>
      <c r="M11" s="224"/>
      <c r="N11" s="224"/>
      <c r="O11" s="225">
        <f t="shared" si="1"/>
        <v>9544</v>
      </c>
      <c r="P11" s="224"/>
      <c r="Q11" s="224"/>
      <c r="R11" s="224"/>
      <c r="S11" s="224"/>
      <c r="T11" s="226"/>
      <c r="U11" s="225"/>
    </row>
    <row r="12" spans="2:21" x14ac:dyDescent="0.2">
      <c r="B12" s="217">
        <v>9</v>
      </c>
      <c r="C12" s="88">
        <v>43384</v>
      </c>
      <c r="D12" s="157" t="s">
        <v>518</v>
      </c>
      <c r="E12" s="87" t="s">
        <v>737</v>
      </c>
      <c r="F12" s="218"/>
      <c r="G12" s="219"/>
      <c r="H12" s="220">
        <f t="shared" si="0"/>
        <v>67332.700000000012</v>
      </c>
      <c r="I12" s="227"/>
      <c r="J12" s="227"/>
      <c r="K12" s="218"/>
      <c r="L12" s="219"/>
      <c r="M12" s="224"/>
      <c r="N12" s="224">
        <v>1000</v>
      </c>
      <c r="O12" s="225">
        <f t="shared" si="1"/>
        <v>8544</v>
      </c>
      <c r="P12" s="224">
        <v>1000</v>
      </c>
      <c r="Q12" s="224"/>
      <c r="R12" s="224"/>
      <c r="S12" s="224"/>
      <c r="T12" s="226"/>
      <c r="U12" s="225"/>
    </row>
    <row r="13" spans="2:21" x14ac:dyDescent="0.2">
      <c r="B13" s="217">
        <v>10</v>
      </c>
      <c r="C13" s="88">
        <v>43389</v>
      </c>
      <c r="D13" s="157"/>
      <c r="E13" s="87" t="s">
        <v>755</v>
      </c>
      <c r="F13" s="218"/>
      <c r="G13" s="219"/>
      <c r="H13" s="220">
        <f t="shared" si="0"/>
        <v>67332.700000000012</v>
      </c>
      <c r="I13" s="227"/>
      <c r="J13" s="227"/>
      <c r="K13" s="218"/>
      <c r="L13" s="219"/>
      <c r="M13" s="224">
        <v>900</v>
      </c>
      <c r="N13" s="224"/>
      <c r="O13" s="225">
        <f t="shared" si="1"/>
        <v>9444</v>
      </c>
      <c r="P13" s="224"/>
      <c r="Q13" s="224"/>
      <c r="R13" s="224"/>
      <c r="S13" s="224"/>
      <c r="T13" s="226"/>
      <c r="U13" s="225">
        <v>900</v>
      </c>
    </row>
    <row r="14" spans="2:21" x14ac:dyDescent="0.2">
      <c r="B14" s="217">
        <v>11</v>
      </c>
      <c r="C14" s="88">
        <v>43391</v>
      </c>
      <c r="D14" s="157" t="s">
        <v>520</v>
      </c>
      <c r="E14" s="87" t="s">
        <v>737</v>
      </c>
      <c r="F14" s="218"/>
      <c r="G14" s="219"/>
      <c r="H14" s="220">
        <f t="shared" si="0"/>
        <v>67332.700000000012</v>
      </c>
      <c r="I14" s="227"/>
      <c r="J14" s="227"/>
      <c r="K14" s="218"/>
      <c r="L14" s="219"/>
      <c r="M14" s="224"/>
      <c r="N14" s="224">
        <v>3600</v>
      </c>
      <c r="O14" s="225">
        <f t="shared" si="1"/>
        <v>5844</v>
      </c>
      <c r="P14" s="224">
        <v>3600</v>
      </c>
      <c r="Q14" s="224"/>
      <c r="R14" s="224"/>
      <c r="S14" s="224"/>
      <c r="T14" s="226"/>
      <c r="U14" s="225"/>
    </row>
    <row r="15" spans="2:21" x14ac:dyDescent="0.2">
      <c r="B15" s="217">
        <v>12</v>
      </c>
      <c r="C15" s="88">
        <v>43392</v>
      </c>
      <c r="D15" s="157" t="s">
        <v>520</v>
      </c>
      <c r="E15" s="87" t="s">
        <v>737</v>
      </c>
      <c r="F15" s="218"/>
      <c r="G15" s="219"/>
      <c r="H15" s="220">
        <f t="shared" si="0"/>
        <v>67332.700000000012</v>
      </c>
      <c r="I15" s="227"/>
      <c r="J15" s="227"/>
      <c r="K15" s="218"/>
      <c r="L15" s="219"/>
      <c r="M15" s="224"/>
      <c r="N15" s="224">
        <v>850</v>
      </c>
      <c r="O15" s="225">
        <f t="shared" si="1"/>
        <v>4994</v>
      </c>
      <c r="P15" s="224">
        <v>850</v>
      </c>
      <c r="Q15" s="224"/>
      <c r="R15" s="224"/>
      <c r="S15" s="224"/>
      <c r="T15" s="226"/>
      <c r="U15" s="225"/>
    </row>
    <row r="16" spans="2:21" x14ac:dyDescent="0.2">
      <c r="B16" s="217">
        <v>13</v>
      </c>
      <c r="C16" s="159">
        <v>43392</v>
      </c>
      <c r="D16" s="160"/>
      <c r="E16" s="10" t="s">
        <v>562</v>
      </c>
      <c r="F16" s="218"/>
      <c r="G16" s="219">
        <v>35000</v>
      </c>
      <c r="H16" s="220">
        <f t="shared" si="0"/>
        <v>32332.700000000012</v>
      </c>
      <c r="I16" s="227"/>
      <c r="J16" s="227"/>
      <c r="K16" s="218"/>
      <c r="L16" s="219"/>
      <c r="M16" s="224">
        <v>35000</v>
      </c>
      <c r="N16" s="224"/>
      <c r="O16" s="225">
        <f t="shared" si="1"/>
        <v>39994</v>
      </c>
      <c r="P16" s="224"/>
      <c r="Q16" s="224"/>
      <c r="R16" s="224"/>
      <c r="S16" s="224"/>
      <c r="T16" s="226"/>
      <c r="U16" s="225"/>
    </row>
    <row r="17" spans="2:21" x14ac:dyDescent="0.2">
      <c r="B17" s="217">
        <v>14</v>
      </c>
      <c r="C17" s="159">
        <v>43403</v>
      </c>
      <c r="D17" s="160" t="s">
        <v>521</v>
      </c>
      <c r="E17" s="10" t="s">
        <v>756</v>
      </c>
      <c r="F17" s="218"/>
      <c r="G17" s="219"/>
      <c r="H17" s="220">
        <f t="shared" si="0"/>
        <v>32332.700000000012</v>
      </c>
      <c r="I17" s="227"/>
      <c r="J17" s="227"/>
      <c r="K17" s="218"/>
      <c r="L17" s="219"/>
      <c r="M17" s="224"/>
      <c r="N17" s="224">
        <v>2376</v>
      </c>
      <c r="O17" s="225">
        <f t="shared" si="1"/>
        <v>37618</v>
      </c>
      <c r="P17" s="224"/>
      <c r="Q17" s="224"/>
      <c r="R17" s="224"/>
      <c r="S17" s="224">
        <v>2376</v>
      </c>
      <c r="T17" s="226"/>
      <c r="U17" s="225"/>
    </row>
    <row r="18" spans="2:21" x14ac:dyDescent="0.2">
      <c r="B18" s="217">
        <v>15</v>
      </c>
      <c r="C18" s="159">
        <v>43404</v>
      </c>
      <c r="D18" s="160" t="s">
        <v>523</v>
      </c>
      <c r="E18" s="10" t="s">
        <v>757</v>
      </c>
      <c r="F18" s="218"/>
      <c r="G18" s="219"/>
      <c r="H18" s="220">
        <f t="shared" si="0"/>
        <v>32332.700000000012</v>
      </c>
      <c r="I18" s="227"/>
      <c r="J18" s="227"/>
      <c r="K18" s="218"/>
      <c r="L18" s="219"/>
      <c r="M18" s="224"/>
      <c r="N18" s="224">
        <v>4465</v>
      </c>
      <c r="O18" s="225">
        <f t="shared" si="1"/>
        <v>33153</v>
      </c>
      <c r="P18" s="224"/>
      <c r="Q18" s="224"/>
      <c r="R18" s="224">
        <v>4465</v>
      </c>
      <c r="S18" s="224"/>
      <c r="T18" s="226"/>
      <c r="U18" s="225"/>
    </row>
    <row r="19" spans="2:21" x14ac:dyDescent="0.2">
      <c r="B19" s="217">
        <v>16</v>
      </c>
      <c r="C19" s="159">
        <v>43404</v>
      </c>
      <c r="D19" s="160"/>
      <c r="E19" s="10" t="s">
        <v>755</v>
      </c>
      <c r="F19" s="218">
        <v>20000</v>
      </c>
      <c r="G19" s="219"/>
      <c r="H19" s="220">
        <f t="shared" si="0"/>
        <v>52332.700000000012</v>
      </c>
      <c r="I19" s="227">
        <v>20000</v>
      </c>
      <c r="J19" s="227">
        <v>35000</v>
      </c>
      <c r="K19" s="218"/>
      <c r="L19" s="219"/>
      <c r="M19" s="224"/>
      <c r="N19" s="224"/>
      <c r="O19" s="225">
        <f t="shared" si="1"/>
        <v>33153</v>
      </c>
      <c r="P19" s="224"/>
      <c r="Q19" s="224"/>
      <c r="R19" s="224"/>
      <c r="S19" s="224"/>
      <c r="T19" s="226"/>
      <c r="U19" s="225"/>
    </row>
    <row r="20" spans="2:21" x14ac:dyDescent="0.2">
      <c r="B20" s="217">
        <v>17</v>
      </c>
      <c r="C20" s="159"/>
      <c r="D20" s="160"/>
      <c r="E20" s="10" t="s">
        <v>112</v>
      </c>
      <c r="F20" s="218"/>
      <c r="G20" s="219">
        <v>30</v>
      </c>
      <c r="H20" s="220">
        <f t="shared" si="0"/>
        <v>52302.700000000012</v>
      </c>
      <c r="I20" s="227"/>
      <c r="J20" s="227"/>
      <c r="K20" s="218"/>
      <c r="L20" s="219">
        <v>30</v>
      </c>
      <c r="M20" s="224"/>
      <c r="N20" s="224"/>
      <c r="O20" s="225">
        <f t="shared" si="1"/>
        <v>33153</v>
      </c>
      <c r="P20" s="224"/>
      <c r="Q20" s="224"/>
      <c r="R20" s="224"/>
      <c r="S20" s="224"/>
      <c r="T20" s="226"/>
      <c r="U20" s="225"/>
    </row>
    <row r="21" spans="2:21" x14ac:dyDescent="0.2">
      <c r="B21" s="217">
        <v>18</v>
      </c>
      <c r="C21" s="159">
        <v>43412</v>
      </c>
      <c r="D21" s="160" t="s">
        <v>524</v>
      </c>
      <c r="E21" s="10" t="s">
        <v>758</v>
      </c>
      <c r="F21" s="218"/>
      <c r="G21" s="219"/>
      <c r="H21" s="220">
        <f t="shared" si="0"/>
        <v>52302.700000000012</v>
      </c>
      <c r="I21" s="227"/>
      <c r="J21" s="227"/>
      <c r="K21" s="218"/>
      <c r="L21" s="219"/>
      <c r="M21" s="224"/>
      <c r="N21" s="224">
        <v>920</v>
      </c>
      <c r="O21" s="225">
        <f t="shared" si="1"/>
        <v>32233</v>
      </c>
      <c r="P21" s="224">
        <v>920</v>
      </c>
      <c r="Q21" s="224"/>
      <c r="R21" s="224"/>
      <c r="S21" s="224"/>
      <c r="T21" s="226"/>
      <c r="U21" s="225"/>
    </row>
    <row r="22" spans="2:21" x14ac:dyDescent="0.2">
      <c r="B22" s="217">
        <v>19</v>
      </c>
      <c r="C22" s="159">
        <v>43416</v>
      </c>
      <c r="D22" s="160" t="s">
        <v>525</v>
      </c>
      <c r="E22" s="10" t="s">
        <v>759</v>
      </c>
      <c r="F22" s="218"/>
      <c r="G22" s="219"/>
      <c r="H22" s="220">
        <f t="shared" si="0"/>
        <v>52302.700000000012</v>
      </c>
      <c r="I22" s="227"/>
      <c r="J22" s="227"/>
      <c r="K22" s="218"/>
      <c r="L22" s="219"/>
      <c r="M22" s="224"/>
      <c r="N22" s="224">
        <v>8400</v>
      </c>
      <c r="O22" s="225">
        <f t="shared" si="1"/>
        <v>23833</v>
      </c>
      <c r="P22" s="224">
        <v>8400</v>
      </c>
      <c r="Q22" s="224"/>
      <c r="R22" s="224"/>
      <c r="S22" s="224"/>
      <c r="T22" s="226"/>
      <c r="U22" s="225"/>
    </row>
    <row r="23" spans="2:21" x14ac:dyDescent="0.2">
      <c r="B23" s="217">
        <v>20</v>
      </c>
      <c r="C23" s="159">
        <v>43438</v>
      </c>
      <c r="D23" s="160" t="s">
        <v>528</v>
      </c>
      <c r="E23" s="10" t="s">
        <v>737</v>
      </c>
      <c r="F23" s="218"/>
      <c r="G23" s="219"/>
      <c r="H23" s="220">
        <f t="shared" si="0"/>
        <v>52302.700000000012</v>
      </c>
      <c r="I23" s="227"/>
      <c r="J23" s="227"/>
      <c r="K23" s="218"/>
      <c r="L23" s="219"/>
      <c r="M23" s="224"/>
      <c r="N23" s="224">
        <v>3000</v>
      </c>
      <c r="O23" s="225">
        <f t="shared" si="1"/>
        <v>20833</v>
      </c>
      <c r="P23" s="224">
        <v>3000</v>
      </c>
      <c r="Q23" s="224"/>
      <c r="R23" s="224"/>
      <c r="S23" s="224"/>
      <c r="T23" s="226"/>
      <c r="U23" s="225"/>
    </row>
    <row r="24" spans="2:21" x14ac:dyDescent="0.2">
      <c r="B24" s="217">
        <v>21</v>
      </c>
      <c r="C24" s="159" t="s">
        <v>760</v>
      </c>
      <c r="D24" s="160"/>
      <c r="E24" s="10" t="s">
        <v>755</v>
      </c>
      <c r="F24" s="218">
        <v>1520</v>
      </c>
      <c r="G24" s="219"/>
      <c r="H24" s="220">
        <f t="shared" si="0"/>
        <v>53822.700000000012</v>
      </c>
      <c r="I24" s="227">
        <v>1520</v>
      </c>
      <c r="J24" s="227"/>
      <c r="K24" s="218"/>
      <c r="L24" s="219"/>
      <c r="M24" s="224"/>
      <c r="N24" s="224"/>
      <c r="O24" s="225">
        <f t="shared" si="1"/>
        <v>20833</v>
      </c>
      <c r="P24" s="224"/>
      <c r="Q24" s="224"/>
      <c r="R24" s="224"/>
      <c r="S24" s="224"/>
      <c r="T24" s="226"/>
      <c r="U24" s="225"/>
    </row>
    <row r="25" spans="2:21" x14ac:dyDescent="0.2">
      <c r="B25" s="217">
        <v>22</v>
      </c>
      <c r="C25" s="159"/>
      <c r="D25" s="160"/>
      <c r="E25" s="10" t="s">
        <v>112</v>
      </c>
      <c r="F25" s="218"/>
      <c r="G25" s="219">
        <v>30</v>
      </c>
      <c r="H25" s="220">
        <f t="shared" si="0"/>
        <v>53792.700000000012</v>
      </c>
      <c r="I25" s="227"/>
      <c r="J25" s="227"/>
      <c r="K25" s="218"/>
      <c r="L25" s="219">
        <v>30</v>
      </c>
      <c r="M25" s="224"/>
      <c r="N25" s="224"/>
      <c r="O25" s="225">
        <f t="shared" si="1"/>
        <v>20833</v>
      </c>
      <c r="P25" s="224"/>
      <c r="Q25" s="224"/>
      <c r="R25" s="224"/>
      <c r="S25" s="224"/>
      <c r="T25" s="226"/>
      <c r="U25" s="225"/>
    </row>
    <row r="26" spans="2:21" x14ac:dyDescent="0.2">
      <c r="B26" s="217">
        <v>23</v>
      </c>
      <c r="C26" s="159">
        <v>43438</v>
      </c>
      <c r="D26" s="160" t="s">
        <v>530</v>
      </c>
      <c r="E26" s="10" t="s">
        <v>761</v>
      </c>
      <c r="F26" s="218"/>
      <c r="G26" s="219"/>
      <c r="H26" s="220">
        <f t="shared" si="0"/>
        <v>53792.700000000012</v>
      </c>
      <c r="I26" s="227"/>
      <c r="J26" s="227"/>
      <c r="K26" s="218"/>
      <c r="L26" s="219"/>
      <c r="M26" s="224"/>
      <c r="N26" s="224">
        <v>6285</v>
      </c>
      <c r="O26" s="225">
        <f t="shared" si="1"/>
        <v>14548</v>
      </c>
      <c r="P26" s="224"/>
      <c r="Q26" s="224"/>
      <c r="R26" s="224"/>
      <c r="S26" s="224">
        <v>6285</v>
      </c>
      <c r="T26" s="226"/>
      <c r="U26" s="225"/>
    </row>
    <row r="27" spans="2:21" x14ac:dyDescent="0.2">
      <c r="B27" s="217">
        <v>24</v>
      </c>
      <c r="C27" s="159">
        <v>43441</v>
      </c>
      <c r="D27" s="160" t="s">
        <v>532</v>
      </c>
      <c r="E27" s="10" t="s">
        <v>762</v>
      </c>
      <c r="F27" s="218"/>
      <c r="G27" s="219"/>
      <c r="H27" s="220">
        <f t="shared" si="0"/>
        <v>53792.700000000012</v>
      </c>
      <c r="I27" s="227"/>
      <c r="J27" s="227"/>
      <c r="K27" s="218"/>
      <c r="L27" s="219"/>
      <c r="M27" s="224"/>
      <c r="N27" s="224">
        <v>1223</v>
      </c>
      <c r="O27" s="225">
        <f t="shared" si="1"/>
        <v>13325</v>
      </c>
      <c r="P27" s="224">
        <v>1233</v>
      </c>
      <c r="Q27" s="224"/>
      <c r="R27" s="224"/>
      <c r="S27" s="224"/>
      <c r="T27" s="226"/>
      <c r="U27" s="225"/>
    </row>
    <row r="28" spans="2:21" x14ac:dyDescent="0.2">
      <c r="B28" s="217">
        <v>25</v>
      </c>
      <c r="C28" s="159">
        <v>43465</v>
      </c>
      <c r="D28" s="160"/>
      <c r="E28" s="10" t="s">
        <v>755</v>
      </c>
      <c r="F28" s="218">
        <v>800</v>
      </c>
      <c r="G28" s="219"/>
      <c r="H28" s="220">
        <f t="shared" si="0"/>
        <v>54592.700000000012</v>
      </c>
      <c r="I28" s="227">
        <v>800</v>
      </c>
      <c r="J28" s="227"/>
      <c r="K28" s="218"/>
      <c r="L28" s="219"/>
      <c r="M28" s="224"/>
      <c r="N28" s="224"/>
      <c r="O28" s="225">
        <f t="shared" si="1"/>
        <v>13325</v>
      </c>
      <c r="P28" s="224"/>
      <c r="Q28" s="224"/>
      <c r="R28" s="224"/>
      <c r="S28" s="224"/>
      <c r="T28" s="226"/>
      <c r="U28" s="225"/>
    </row>
    <row r="29" spans="2:21" x14ac:dyDescent="0.2">
      <c r="B29" s="217">
        <v>26</v>
      </c>
      <c r="C29" s="159"/>
      <c r="D29" s="160"/>
      <c r="E29" s="10" t="s">
        <v>557</v>
      </c>
      <c r="F29" s="218">
        <v>1.48</v>
      </c>
      <c r="G29" s="219"/>
      <c r="H29" s="220">
        <f t="shared" si="0"/>
        <v>54594.180000000015</v>
      </c>
      <c r="I29" s="227"/>
      <c r="J29" s="227"/>
      <c r="K29" s="218">
        <v>1.48</v>
      </c>
      <c r="L29" s="219"/>
      <c r="M29" s="224"/>
      <c r="N29" s="224"/>
      <c r="O29" s="225">
        <f t="shared" si="1"/>
        <v>13325</v>
      </c>
      <c r="P29" s="224"/>
      <c r="Q29" s="224"/>
      <c r="R29" s="224"/>
      <c r="S29" s="224"/>
      <c r="T29" s="226"/>
      <c r="U29" s="225"/>
    </row>
    <row r="30" spans="2:21" x14ac:dyDescent="0.2">
      <c r="B30" s="217">
        <v>27</v>
      </c>
      <c r="C30" s="159"/>
      <c r="D30" s="160"/>
      <c r="E30" s="10" t="s">
        <v>112</v>
      </c>
      <c r="F30" s="218"/>
      <c r="G30" s="219">
        <v>521</v>
      </c>
      <c r="H30" s="220">
        <f t="shared" si="0"/>
        <v>54073.180000000015</v>
      </c>
      <c r="I30" s="227"/>
      <c r="J30" s="227"/>
      <c r="K30" s="218"/>
      <c r="L30" s="219">
        <v>521</v>
      </c>
      <c r="M30" s="224"/>
      <c r="N30" s="224"/>
      <c r="O30" s="225">
        <f t="shared" si="1"/>
        <v>13325</v>
      </c>
      <c r="P30" s="224"/>
      <c r="Q30" s="224"/>
      <c r="R30" s="224"/>
      <c r="S30" s="224"/>
      <c r="T30" s="226"/>
      <c r="U30" s="225"/>
    </row>
    <row r="31" spans="2:21" x14ac:dyDescent="0.2">
      <c r="B31" s="217">
        <v>28</v>
      </c>
      <c r="C31" s="159">
        <v>43480</v>
      </c>
      <c r="D31" s="160" t="s">
        <v>533</v>
      </c>
      <c r="E31" s="10" t="s">
        <v>737</v>
      </c>
      <c r="F31" s="218"/>
      <c r="G31" s="219"/>
      <c r="H31" s="220">
        <f t="shared" si="0"/>
        <v>54073.180000000015</v>
      </c>
      <c r="I31" s="227"/>
      <c r="J31" s="227"/>
      <c r="K31" s="218"/>
      <c r="L31" s="219"/>
      <c r="M31" s="224"/>
      <c r="N31" s="224">
        <v>3500</v>
      </c>
      <c r="O31" s="225">
        <f t="shared" si="1"/>
        <v>9825</v>
      </c>
      <c r="P31" s="224">
        <v>3500</v>
      </c>
      <c r="Q31" s="224"/>
      <c r="R31" s="224"/>
      <c r="S31" s="224"/>
      <c r="T31" s="226"/>
      <c r="U31" s="225"/>
    </row>
    <row r="32" spans="2:21" ht="15" x14ac:dyDescent="0.25">
      <c r="B32" s="217">
        <v>29</v>
      </c>
      <c r="C32" s="159">
        <v>43501</v>
      </c>
      <c r="D32" s="160" t="s">
        <v>534</v>
      </c>
      <c r="E32" s="10" t="s">
        <v>385</v>
      </c>
      <c r="F32" s="218"/>
      <c r="G32" s="219"/>
      <c r="H32" s="274">
        <f t="shared" si="0"/>
        <v>54073.180000000015</v>
      </c>
      <c r="I32" s="227"/>
      <c r="J32" s="227"/>
      <c r="K32" s="218"/>
      <c r="L32" s="219"/>
      <c r="M32" s="224"/>
      <c r="N32" s="224">
        <v>1950</v>
      </c>
      <c r="O32" s="225">
        <f t="shared" si="1"/>
        <v>7875</v>
      </c>
      <c r="P32" s="224">
        <v>1950</v>
      </c>
      <c r="Q32" s="224"/>
      <c r="R32" s="224"/>
      <c r="S32" s="224"/>
      <c r="T32" s="226"/>
      <c r="U32" s="225"/>
    </row>
    <row r="33" spans="2:21" x14ac:dyDescent="0.2">
      <c r="B33" s="217">
        <v>30</v>
      </c>
      <c r="C33" s="159">
        <v>43496</v>
      </c>
      <c r="D33" s="160"/>
      <c r="E33" s="10" t="s">
        <v>755</v>
      </c>
      <c r="F33" s="218">
        <v>800</v>
      </c>
      <c r="G33" s="219"/>
      <c r="H33" s="220">
        <f t="shared" si="0"/>
        <v>54873.180000000015</v>
      </c>
      <c r="I33" s="227">
        <v>800</v>
      </c>
      <c r="J33" s="227"/>
      <c r="K33" s="218"/>
      <c r="L33" s="219"/>
      <c r="M33" s="224"/>
      <c r="N33" s="224"/>
      <c r="O33" s="225">
        <f t="shared" si="1"/>
        <v>7875</v>
      </c>
      <c r="P33" s="224"/>
      <c r="Q33" s="224"/>
      <c r="R33" s="224"/>
      <c r="S33" s="224"/>
      <c r="T33" s="226"/>
      <c r="U33" s="225"/>
    </row>
    <row r="34" spans="2:21" ht="15" x14ac:dyDescent="0.25">
      <c r="B34" s="217">
        <v>31</v>
      </c>
      <c r="C34" s="159"/>
      <c r="D34" s="160"/>
      <c r="E34" s="10" t="s">
        <v>112</v>
      </c>
      <c r="F34" s="218"/>
      <c r="G34" s="219">
        <v>30</v>
      </c>
      <c r="H34" s="274">
        <f t="shared" si="0"/>
        <v>54843.180000000015</v>
      </c>
      <c r="I34" s="227"/>
      <c r="J34" s="227"/>
      <c r="K34" s="218"/>
      <c r="L34" s="219">
        <v>30</v>
      </c>
      <c r="M34" s="224"/>
      <c r="N34" s="224"/>
      <c r="O34" s="225">
        <f t="shared" si="1"/>
        <v>7875</v>
      </c>
      <c r="P34" s="224"/>
      <c r="Q34" s="224"/>
      <c r="R34" s="224"/>
      <c r="S34" s="224"/>
      <c r="T34" s="226"/>
      <c r="U34" s="225"/>
    </row>
    <row r="35" spans="2:21" x14ac:dyDescent="0.2">
      <c r="B35" s="217">
        <v>32</v>
      </c>
      <c r="C35" s="159">
        <v>43509</v>
      </c>
      <c r="D35" s="160" t="s">
        <v>536</v>
      </c>
      <c r="E35" s="10" t="s">
        <v>763</v>
      </c>
      <c r="F35" s="218"/>
      <c r="G35" s="219"/>
      <c r="H35" s="220">
        <f t="shared" si="0"/>
        <v>54843.180000000015</v>
      </c>
      <c r="I35" s="227"/>
      <c r="J35" s="227"/>
      <c r="K35" s="218"/>
      <c r="L35" s="219"/>
      <c r="M35" s="224"/>
      <c r="N35" s="224">
        <v>3400</v>
      </c>
      <c r="O35" s="225">
        <f t="shared" si="1"/>
        <v>4475</v>
      </c>
      <c r="P35" s="224">
        <v>3400</v>
      </c>
      <c r="Q35" s="224"/>
      <c r="R35" s="224"/>
      <c r="S35" s="224"/>
      <c r="T35" s="226"/>
      <c r="U35" s="225"/>
    </row>
    <row r="36" spans="2:21" x14ac:dyDescent="0.2">
      <c r="B36" s="217">
        <v>33</v>
      </c>
      <c r="C36" s="159">
        <v>43531</v>
      </c>
      <c r="D36" s="160"/>
      <c r="E36" s="10" t="s">
        <v>764</v>
      </c>
      <c r="F36" s="218"/>
      <c r="G36" s="219">
        <v>45000</v>
      </c>
      <c r="H36" s="220">
        <f t="shared" si="0"/>
        <v>9843.1800000000148</v>
      </c>
      <c r="I36" s="227"/>
      <c r="J36" s="227"/>
      <c r="K36" s="218"/>
      <c r="L36" s="219"/>
      <c r="M36" s="224">
        <v>45000</v>
      </c>
      <c r="N36" s="224"/>
      <c r="O36" s="225">
        <f t="shared" si="1"/>
        <v>49475</v>
      </c>
      <c r="P36" s="224"/>
      <c r="Q36" s="224"/>
      <c r="R36" s="224"/>
      <c r="S36" s="224"/>
      <c r="T36" s="226"/>
      <c r="U36" s="225"/>
    </row>
    <row r="37" spans="2:21" x14ac:dyDescent="0.2">
      <c r="B37" s="217">
        <v>34</v>
      </c>
      <c r="C37" s="159">
        <v>43543</v>
      </c>
      <c r="D37" s="160" t="s">
        <v>538</v>
      </c>
      <c r="E37" s="10" t="s">
        <v>765</v>
      </c>
      <c r="F37" s="218"/>
      <c r="G37" s="219"/>
      <c r="H37" s="220">
        <f t="shared" si="0"/>
        <v>9843.1800000000148</v>
      </c>
      <c r="I37" s="227"/>
      <c r="J37" s="227"/>
      <c r="K37" s="218"/>
      <c r="L37" s="219"/>
      <c r="M37" s="224"/>
      <c r="N37" s="224">
        <v>3639</v>
      </c>
      <c r="O37" s="225">
        <f t="shared" si="1"/>
        <v>45836</v>
      </c>
      <c r="P37" s="224"/>
      <c r="Q37" s="224"/>
      <c r="R37" s="224"/>
      <c r="S37" s="224"/>
      <c r="T37" s="226"/>
      <c r="U37" s="225"/>
    </row>
    <row r="38" spans="2:21" x14ac:dyDescent="0.2">
      <c r="B38" s="217">
        <v>35</v>
      </c>
      <c r="C38" s="159">
        <v>43545</v>
      </c>
      <c r="D38" s="160" t="s">
        <v>539</v>
      </c>
      <c r="E38" s="10" t="s">
        <v>766</v>
      </c>
      <c r="F38" s="218"/>
      <c r="G38" s="219"/>
      <c r="H38" s="220">
        <f t="shared" si="0"/>
        <v>9843.1800000000148</v>
      </c>
      <c r="I38" s="227"/>
      <c r="J38" s="227"/>
      <c r="K38" s="218"/>
      <c r="L38" s="219"/>
      <c r="M38" s="224"/>
      <c r="N38" s="224">
        <v>810</v>
      </c>
      <c r="O38" s="225">
        <f t="shared" si="1"/>
        <v>45026</v>
      </c>
      <c r="P38" s="224"/>
      <c r="Q38" s="224"/>
      <c r="R38" s="224">
        <v>810</v>
      </c>
      <c r="S38" s="224"/>
      <c r="T38" s="226"/>
      <c r="U38" s="225"/>
    </row>
    <row r="39" spans="2:21" x14ac:dyDescent="0.2">
      <c r="B39" s="217">
        <v>37</v>
      </c>
      <c r="C39" s="159">
        <v>43546</v>
      </c>
      <c r="D39" s="160"/>
      <c r="E39" s="10" t="s">
        <v>767</v>
      </c>
      <c r="F39" s="218"/>
      <c r="G39" s="219"/>
      <c r="H39" s="220">
        <f t="shared" si="0"/>
        <v>9843.1800000000148</v>
      </c>
      <c r="I39" s="227"/>
      <c r="J39" s="227"/>
      <c r="K39" s="218"/>
      <c r="L39" s="219"/>
      <c r="M39" s="224">
        <v>320</v>
      </c>
      <c r="N39" s="224"/>
      <c r="O39" s="225">
        <f t="shared" si="1"/>
        <v>45346</v>
      </c>
      <c r="P39" s="224"/>
      <c r="Q39" s="224"/>
      <c r="R39" s="224"/>
      <c r="S39" s="224"/>
      <c r="T39" s="226"/>
      <c r="U39" s="225"/>
    </row>
    <row r="40" spans="2:21" x14ac:dyDescent="0.2">
      <c r="B40" s="217">
        <v>38</v>
      </c>
      <c r="C40" s="159">
        <v>43552</v>
      </c>
      <c r="D40" s="160" t="s">
        <v>540</v>
      </c>
      <c r="E40" s="10" t="s">
        <v>766</v>
      </c>
      <c r="F40" s="218"/>
      <c r="G40" s="219"/>
      <c r="H40" s="220">
        <f t="shared" si="0"/>
        <v>9843.1800000000148</v>
      </c>
      <c r="I40" s="227"/>
      <c r="J40" s="227"/>
      <c r="K40" s="218"/>
      <c r="L40" s="219"/>
      <c r="M40" s="224"/>
      <c r="N40" s="224">
        <v>600</v>
      </c>
      <c r="O40" s="225">
        <f t="shared" si="1"/>
        <v>44746</v>
      </c>
      <c r="P40" s="224"/>
      <c r="Q40" s="224"/>
      <c r="R40" s="224">
        <v>600</v>
      </c>
      <c r="S40" s="224"/>
      <c r="T40" s="226"/>
      <c r="U40" s="225"/>
    </row>
    <row r="41" spans="2:21" x14ac:dyDescent="0.2">
      <c r="B41" s="217">
        <v>39</v>
      </c>
      <c r="C41" s="159">
        <v>43552</v>
      </c>
      <c r="D41" s="160" t="s">
        <v>542</v>
      </c>
      <c r="E41" s="10" t="s">
        <v>768</v>
      </c>
      <c r="F41" s="218"/>
      <c r="G41" s="219"/>
      <c r="H41" s="220">
        <f t="shared" si="0"/>
        <v>9843.1800000000148</v>
      </c>
      <c r="I41" s="227"/>
      <c r="J41" s="227"/>
      <c r="K41" s="218"/>
      <c r="L41" s="219"/>
      <c r="M41" s="224"/>
      <c r="N41" s="224">
        <v>10235</v>
      </c>
      <c r="O41" s="225">
        <f t="shared" si="1"/>
        <v>34511</v>
      </c>
      <c r="P41" s="224"/>
      <c r="Q41" s="224"/>
      <c r="R41" s="224">
        <v>10235</v>
      </c>
      <c r="S41" s="224"/>
      <c r="T41" s="226"/>
      <c r="U41" s="225"/>
    </row>
    <row r="42" spans="2:21" x14ac:dyDescent="0.2">
      <c r="B42" s="217">
        <v>40</v>
      </c>
      <c r="C42" s="159">
        <v>43564</v>
      </c>
      <c r="D42" s="160" t="s">
        <v>544</v>
      </c>
      <c r="E42" s="10" t="s">
        <v>720</v>
      </c>
      <c r="F42" s="218"/>
      <c r="G42" s="219"/>
      <c r="H42" s="220">
        <f t="shared" si="0"/>
        <v>9843.1800000000148</v>
      </c>
      <c r="I42" s="227"/>
      <c r="J42" s="227"/>
      <c r="K42" s="218"/>
      <c r="L42" s="219"/>
      <c r="M42" s="224"/>
      <c r="N42" s="224">
        <v>3500</v>
      </c>
      <c r="O42" s="225">
        <f t="shared" si="1"/>
        <v>31011</v>
      </c>
      <c r="P42" s="224">
        <v>3500</v>
      </c>
      <c r="Q42" s="224"/>
      <c r="R42" s="224"/>
      <c r="S42" s="224"/>
      <c r="T42" s="226"/>
      <c r="U42" s="225"/>
    </row>
    <row r="43" spans="2:21" x14ac:dyDescent="0.2">
      <c r="B43" s="217">
        <v>41</v>
      </c>
      <c r="C43" s="159">
        <v>43566</v>
      </c>
      <c r="D43" s="160" t="s">
        <v>546</v>
      </c>
      <c r="E43" s="10" t="s">
        <v>766</v>
      </c>
      <c r="F43" s="218"/>
      <c r="G43" s="219"/>
      <c r="H43" s="220">
        <f t="shared" si="0"/>
        <v>9843.1800000000148</v>
      </c>
      <c r="I43" s="227"/>
      <c r="J43" s="227"/>
      <c r="K43" s="218"/>
      <c r="L43" s="219"/>
      <c r="M43" s="224"/>
      <c r="N43" s="224">
        <v>720</v>
      </c>
      <c r="O43" s="225">
        <f t="shared" si="1"/>
        <v>30291</v>
      </c>
      <c r="P43" s="224"/>
      <c r="Q43" s="224"/>
      <c r="R43" s="224">
        <v>720</v>
      </c>
      <c r="S43" s="224"/>
      <c r="T43" s="226"/>
      <c r="U43" s="225"/>
    </row>
    <row r="44" spans="2:21" x14ac:dyDescent="0.2">
      <c r="B44" s="217">
        <v>42</v>
      </c>
      <c r="C44" s="159">
        <v>43567</v>
      </c>
      <c r="D44" s="160" t="s">
        <v>548</v>
      </c>
      <c r="E44" s="10" t="s">
        <v>769</v>
      </c>
      <c r="F44" s="218"/>
      <c r="G44" s="219"/>
      <c r="H44" s="220">
        <f t="shared" si="0"/>
        <v>9843.1800000000148</v>
      </c>
      <c r="I44" s="227"/>
      <c r="J44" s="227"/>
      <c r="K44" s="218"/>
      <c r="L44" s="219"/>
      <c r="M44" s="224"/>
      <c r="N44" s="224">
        <v>3375</v>
      </c>
      <c r="O44" s="225">
        <f t="shared" si="1"/>
        <v>26916</v>
      </c>
      <c r="P44" s="224"/>
      <c r="Q44" s="224"/>
      <c r="R44" s="224"/>
      <c r="S44" s="224"/>
      <c r="T44" s="226">
        <v>3375</v>
      </c>
      <c r="U44" s="225"/>
    </row>
    <row r="45" spans="2:21" x14ac:dyDescent="0.2">
      <c r="B45" s="217">
        <v>43</v>
      </c>
      <c r="C45" s="159">
        <v>43572</v>
      </c>
      <c r="D45" s="160" t="s">
        <v>570</v>
      </c>
      <c r="E45" s="10" t="s">
        <v>770</v>
      </c>
      <c r="F45" s="218"/>
      <c r="G45" s="219"/>
      <c r="H45" s="220">
        <f t="shared" si="0"/>
        <v>9843.1800000000148</v>
      </c>
      <c r="I45" s="227"/>
      <c r="J45" s="227"/>
      <c r="K45" s="218"/>
      <c r="L45" s="219"/>
      <c r="M45" s="224"/>
      <c r="N45" s="224">
        <v>3325</v>
      </c>
      <c r="O45" s="225">
        <f t="shared" si="1"/>
        <v>23591</v>
      </c>
      <c r="P45" s="224"/>
      <c r="Q45" s="224"/>
      <c r="R45" s="224">
        <v>3325</v>
      </c>
      <c r="S45" s="224"/>
      <c r="T45" s="226"/>
      <c r="U45" s="225"/>
    </row>
    <row r="46" spans="2:21" x14ac:dyDescent="0.2">
      <c r="B46" s="217">
        <v>44</v>
      </c>
      <c r="C46" s="159">
        <v>43580</v>
      </c>
      <c r="D46" s="160" t="s">
        <v>571</v>
      </c>
      <c r="E46" s="10" t="s">
        <v>766</v>
      </c>
      <c r="F46" s="218"/>
      <c r="G46" s="219"/>
      <c r="H46" s="220">
        <f t="shared" si="0"/>
        <v>9843.1800000000148</v>
      </c>
      <c r="I46" s="227"/>
      <c r="J46" s="227"/>
      <c r="K46" s="218"/>
      <c r="L46" s="219"/>
      <c r="M46" s="224"/>
      <c r="N46" s="224">
        <v>600</v>
      </c>
      <c r="O46" s="225">
        <f t="shared" si="1"/>
        <v>22991</v>
      </c>
      <c r="P46" s="224"/>
      <c r="Q46" s="224"/>
      <c r="R46" s="224">
        <v>600</v>
      </c>
      <c r="S46" s="224"/>
      <c r="T46" s="226"/>
      <c r="U46" s="225"/>
    </row>
    <row r="47" spans="2:21" x14ac:dyDescent="0.2">
      <c r="B47" s="217">
        <v>45</v>
      </c>
      <c r="C47" s="159">
        <v>43606</v>
      </c>
      <c r="D47" s="160" t="s">
        <v>572</v>
      </c>
      <c r="E47" s="10" t="s">
        <v>737</v>
      </c>
      <c r="F47" s="218"/>
      <c r="G47" s="219"/>
      <c r="H47" s="220">
        <f t="shared" si="0"/>
        <v>9843.1800000000148</v>
      </c>
      <c r="I47" s="227"/>
      <c r="J47" s="227"/>
      <c r="K47" s="218"/>
      <c r="L47" s="219"/>
      <c r="M47" s="224"/>
      <c r="N47" s="224">
        <v>4000</v>
      </c>
      <c r="O47" s="225">
        <f t="shared" si="1"/>
        <v>18991</v>
      </c>
      <c r="P47" s="224">
        <v>4000</v>
      </c>
      <c r="Q47" s="224"/>
      <c r="R47" s="224"/>
      <c r="S47" s="224"/>
      <c r="T47" s="226"/>
      <c r="U47" s="225"/>
    </row>
    <row r="48" spans="2:21" x14ac:dyDescent="0.2">
      <c r="B48" s="217">
        <v>46</v>
      </c>
      <c r="C48" s="88">
        <v>43610</v>
      </c>
      <c r="D48" s="160"/>
      <c r="E48" s="87" t="s">
        <v>771</v>
      </c>
      <c r="F48" s="218"/>
      <c r="G48" s="219"/>
      <c r="H48" s="220">
        <f t="shared" si="0"/>
        <v>9843.1800000000148</v>
      </c>
      <c r="I48" s="227"/>
      <c r="J48" s="227"/>
      <c r="K48" s="218"/>
      <c r="L48" s="219"/>
      <c r="M48" s="224">
        <v>500</v>
      </c>
      <c r="N48" s="224"/>
      <c r="O48" s="225">
        <f t="shared" si="1"/>
        <v>19491</v>
      </c>
      <c r="P48" s="224"/>
      <c r="Q48" s="224"/>
      <c r="R48" s="224"/>
      <c r="S48" s="224"/>
      <c r="T48" s="226"/>
      <c r="U48" s="225">
        <v>500</v>
      </c>
    </row>
    <row r="49" spans="1:21" x14ac:dyDescent="0.2">
      <c r="B49" s="217">
        <v>47</v>
      </c>
      <c r="C49" s="88">
        <v>43612</v>
      </c>
      <c r="D49" s="160" t="s">
        <v>574</v>
      </c>
      <c r="E49" s="87" t="s">
        <v>772</v>
      </c>
      <c r="F49" s="218"/>
      <c r="G49" s="219"/>
      <c r="H49" s="220">
        <f t="shared" si="0"/>
        <v>9843.1800000000148</v>
      </c>
      <c r="I49" s="227"/>
      <c r="J49" s="227"/>
      <c r="K49" s="218"/>
      <c r="L49" s="219"/>
      <c r="M49" s="224"/>
      <c r="N49" s="224">
        <v>1109</v>
      </c>
      <c r="O49" s="225">
        <f t="shared" si="1"/>
        <v>18382</v>
      </c>
      <c r="P49" s="224"/>
      <c r="Q49" s="224"/>
      <c r="R49" s="224"/>
      <c r="S49" s="224"/>
      <c r="T49" s="226">
        <v>1109</v>
      </c>
      <c r="U49" s="225"/>
    </row>
    <row r="50" spans="1:21" x14ac:dyDescent="0.2">
      <c r="B50" s="217">
        <v>48</v>
      </c>
      <c r="C50" s="88">
        <v>43614</v>
      </c>
      <c r="D50" s="160" t="s">
        <v>639</v>
      </c>
      <c r="E50" s="87" t="s">
        <v>773</v>
      </c>
      <c r="F50" s="218"/>
      <c r="G50" s="219"/>
      <c r="H50" s="220">
        <f t="shared" si="0"/>
        <v>9843.1800000000148</v>
      </c>
      <c r="I50" s="227"/>
      <c r="J50" s="227"/>
      <c r="K50" s="218"/>
      <c r="L50" s="219"/>
      <c r="M50" s="224"/>
      <c r="N50" s="224">
        <v>8900</v>
      </c>
      <c r="O50" s="225">
        <f t="shared" si="1"/>
        <v>9482</v>
      </c>
      <c r="P50" s="224"/>
      <c r="Q50" s="224"/>
      <c r="R50" s="224">
        <v>8900</v>
      </c>
      <c r="S50" s="224"/>
      <c r="T50" s="226"/>
      <c r="U50" s="225"/>
    </row>
    <row r="51" spans="1:21" x14ac:dyDescent="0.2">
      <c r="B51" s="217">
        <v>49</v>
      </c>
      <c r="C51" s="88">
        <v>43620</v>
      </c>
      <c r="D51" s="160"/>
      <c r="E51" s="87" t="s">
        <v>764</v>
      </c>
      <c r="F51" s="218"/>
      <c r="G51" s="219">
        <v>11500</v>
      </c>
      <c r="H51" s="220">
        <f t="shared" si="0"/>
        <v>-1656.8199999999852</v>
      </c>
      <c r="I51" s="227"/>
      <c r="J51" s="227"/>
      <c r="K51" s="218"/>
      <c r="L51" s="219"/>
      <c r="M51" s="224">
        <v>11500</v>
      </c>
      <c r="N51" s="224"/>
      <c r="O51" s="225">
        <f t="shared" si="1"/>
        <v>20982</v>
      </c>
      <c r="P51" s="224"/>
      <c r="Q51" s="224"/>
      <c r="R51" s="224"/>
      <c r="S51" s="224"/>
      <c r="T51" s="226"/>
      <c r="U51" s="225">
        <v>11500</v>
      </c>
    </row>
    <row r="52" spans="1:21" x14ac:dyDescent="0.2">
      <c r="B52" s="217">
        <v>50</v>
      </c>
      <c r="C52" s="88">
        <v>43622</v>
      </c>
      <c r="D52" s="160" t="s">
        <v>641</v>
      </c>
      <c r="E52" s="87" t="s">
        <v>774</v>
      </c>
      <c r="F52" s="218"/>
      <c r="G52" s="219"/>
      <c r="H52" s="220">
        <f t="shared" si="0"/>
        <v>-1656.8199999999852</v>
      </c>
      <c r="I52" s="227"/>
      <c r="J52" s="227"/>
      <c r="K52" s="218"/>
      <c r="L52" s="219"/>
      <c r="M52" s="224"/>
      <c r="N52" s="224">
        <v>1260</v>
      </c>
      <c r="O52" s="225">
        <f t="shared" si="1"/>
        <v>19722</v>
      </c>
      <c r="P52" s="224">
        <v>1260</v>
      </c>
      <c r="Q52" s="224"/>
      <c r="R52" s="224"/>
      <c r="S52" s="224"/>
      <c r="T52" s="226"/>
      <c r="U52" s="225"/>
    </row>
    <row r="53" spans="1:21" x14ac:dyDescent="0.2">
      <c r="B53" s="217">
        <v>51</v>
      </c>
      <c r="C53" s="88">
        <v>43633</v>
      </c>
      <c r="D53" s="160" t="s">
        <v>643</v>
      </c>
      <c r="E53" s="87" t="s">
        <v>775</v>
      </c>
      <c r="F53" s="218"/>
      <c r="G53" s="219"/>
      <c r="H53" s="220">
        <f t="shared" si="0"/>
        <v>-1656.8199999999852</v>
      </c>
      <c r="I53" s="227"/>
      <c r="J53" s="227"/>
      <c r="K53" s="218"/>
      <c r="L53" s="219"/>
      <c r="M53" s="224"/>
      <c r="N53" s="224">
        <v>12490</v>
      </c>
      <c r="O53" s="225">
        <f t="shared" si="1"/>
        <v>7232</v>
      </c>
      <c r="P53" s="224"/>
      <c r="Q53" s="224"/>
      <c r="R53" s="224">
        <v>12490</v>
      </c>
      <c r="S53" s="224"/>
      <c r="T53" s="226"/>
      <c r="U53" s="225"/>
    </row>
    <row r="54" spans="1:21" x14ac:dyDescent="0.2">
      <c r="B54" s="217">
        <v>52</v>
      </c>
      <c r="C54" s="88">
        <v>43636</v>
      </c>
      <c r="D54" s="160" t="s">
        <v>645</v>
      </c>
      <c r="E54" s="87" t="s">
        <v>776</v>
      </c>
      <c r="F54" s="218"/>
      <c r="G54" s="219"/>
      <c r="H54" s="220">
        <f t="shared" si="0"/>
        <v>-1656.8199999999852</v>
      </c>
      <c r="I54" s="227"/>
      <c r="J54" s="227"/>
      <c r="K54" s="218"/>
      <c r="L54" s="219"/>
      <c r="M54" s="224"/>
      <c r="N54" s="224">
        <v>3500</v>
      </c>
      <c r="O54" s="225">
        <f t="shared" si="1"/>
        <v>3732</v>
      </c>
      <c r="P54" s="224">
        <v>3500</v>
      </c>
      <c r="Q54" s="224"/>
      <c r="R54" s="224"/>
      <c r="S54" s="224"/>
      <c r="T54" s="226"/>
      <c r="U54" s="225"/>
    </row>
    <row r="55" spans="1:21" x14ac:dyDescent="0.2">
      <c r="B55" s="217">
        <v>53</v>
      </c>
      <c r="C55" s="88"/>
      <c r="D55" s="160"/>
      <c r="E55" s="87"/>
      <c r="F55" s="218"/>
      <c r="G55" s="219"/>
      <c r="H55" s="220">
        <f t="shared" si="0"/>
        <v>-1656.8199999999852</v>
      </c>
      <c r="I55" s="227"/>
      <c r="J55" s="227"/>
      <c r="K55" s="218"/>
      <c r="L55" s="219"/>
      <c r="M55" s="224"/>
      <c r="N55" s="224"/>
      <c r="O55" s="225">
        <f t="shared" si="1"/>
        <v>3732</v>
      </c>
      <c r="P55" s="224"/>
      <c r="Q55" s="224"/>
      <c r="R55" s="224"/>
      <c r="S55" s="224"/>
      <c r="T55" s="226"/>
      <c r="U55" s="225"/>
    </row>
    <row r="56" spans="1:21" x14ac:dyDescent="0.2">
      <c r="B56" s="217">
        <v>54</v>
      </c>
      <c r="C56" s="88"/>
      <c r="D56" s="157"/>
      <c r="E56" s="87"/>
      <c r="F56" s="218"/>
      <c r="G56" s="219"/>
      <c r="H56" s="220">
        <f t="shared" si="0"/>
        <v>-1656.8199999999852</v>
      </c>
      <c r="I56" s="227"/>
      <c r="J56" s="227"/>
      <c r="K56" s="218"/>
      <c r="L56" s="219"/>
      <c r="M56" s="224"/>
      <c r="N56" s="224"/>
      <c r="O56" s="225">
        <f t="shared" si="1"/>
        <v>3732</v>
      </c>
      <c r="P56" s="224"/>
      <c r="Q56" s="224"/>
      <c r="R56" s="224"/>
      <c r="S56" s="224"/>
      <c r="T56" s="226"/>
      <c r="U56" s="225"/>
    </row>
    <row r="57" spans="1:21" x14ac:dyDescent="0.2">
      <c r="B57" s="217">
        <v>55</v>
      </c>
      <c r="C57" s="159"/>
      <c r="D57" s="160"/>
      <c r="E57" s="10"/>
      <c r="F57" s="218"/>
      <c r="G57" s="219"/>
      <c r="H57" s="220">
        <f t="shared" si="0"/>
        <v>-1656.8199999999852</v>
      </c>
      <c r="I57" s="227"/>
      <c r="J57" s="227"/>
      <c r="K57" s="218"/>
      <c r="L57" s="219"/>
      <c r="M57" s="224"/>
      <c r="N57" s="224"/>
      <c r="O57" s="225">
        <f t="shared" si="1"/>
        <v>3732</v>
      </c>
      <c r="P57" s="224"/>
      <c r="Q57" s="224"/>
      <c r="R57" s="224"/>
      <c r="S57" s="224"/>
      <c r="T57" s="226"/>
      <c r="U57" s="225"/>
    </row>
    <row r="58" spans="1:21" x14ac:dyDescent="0.2">
      <c r="B58" s="217">
        <v>56</v>
      </c>
      <c r="C58" s="159">
        <v>43507</v>
      </c>
      <c r="D58" s="160"/>
      <c r="E58" s="87" t="s">
        <v>777</v>
      </c>
      <c r="F58" s="218">
        <v>800</v>
      </c>
      <c r="G58" s="219"/>
      <c r="H58" s="220">
        <f t="shared" si="0"/>
        <v>-856.81999999998516</v>
      </c>
      <c r="I58" s="227"/>
      <c r="J58" s="227"/>
      <c r="K58" s="218"/>
      <c r="L58" s="219"/>
      <c r="M58" s="224"/>
      <c r="N58" s="224"/>
      <c r="O58" s="225">
        <f t="shared" si="1"/>
        <v>3732</v>
      </c>
      <c r="P58" s="224"/>
      <c r="Q58" s="224"/>
      <c r="R58" s="224"/>
      <c r="S58" s="224"/>
      <c r="T58" s="226"/>
      <c r="U58" s="225"/>
    </row>
    <row r="59" spans="1:21" x14ac:dyDescent="0.2">
      <c r="B59" s="217">
        <v>57</v>
      </c>
      <c r="C59" s="159">
        <v>43524</v>
      </c>
      <c r="D59" s="160"/>
      <c r="E59" s="10" t="s">
        <v>778</v>
      </c>
      <c r="F59" s="218"/>
      <c r="G59" s="219">
        <v>30</v>
      </c>
      <c r="H59" s="220">
        <f t="shared" si="0"/>
        <v>-886.81999999998516</v>
      </c>
      <c r="I59" s="227"/>
      <c r="J59" s="227"/>
      <c r="K59" s="218"/>
      <c r="L59" s="219"/>
      <c r="M59" s="224"/>
      <c r="N59" s="224"/>
      <c r="O59" s="225">
        <f t="shared" si="1"/>
        <v>3732</v>
      </c>
      <c r="P59" s="224"/>
      <c r="Q59" s="224"/>
      <c r="R59" s="224"/>
      <c r="S59" s="224"/>
      <c r="T59" s="226"/>
      <c r="U59" s="225"/>
    </row>
    <row r="60" spans="1:21" x14ac:dyDescent="0.2">
      <c r="B60" s="217">
        <v>58</v>
      </c>
      <c r="C60" s="159">
        <v>43530</v>
      </c>
      <c r="D60" s="160"/>
      <c r="E60" s="87" t="s">
        <v>777</v>
      </c>
      <c r="F60" s="218">
        <v>800</v>
      </c>
      <c r="G60" s="219"/>
      <c r="H60" s="220">
        <f t="shared" si="0"/>
        <v>-86.819999999985157</v>
      </c>
      <c r="I60" s="227"/>
      <c r="J60" s="227"/>
      <c r="K60" s="218"/>
      <c r="L60" s="219"/>
      <c r="M60" s="224"/>
      <c r="N60" s="224"/>
      <c r="O60" s="225">
        <f t="shared" si="1"/>
        <v>3732</v>
      </c>
      <c r="P60" s="224"/>
      <c r="Q60" s="224"/>
      <c r="R60" s="224"/>
      <c r="S60" s="224"/>
      <c r="T60" s="226"/>
      <c r="U60" s="225"/>
    </row>
    <row r="61" spans="1:21" ht="13.35" customHeight="1" x14ac:dyDescent="0.2">
      <c r="B61" s="217">
        <v>59</v>
      </c>
      <c r="C61" s="162">
        <v>43555</v>
      </c>
      <c r="D61" s="259"/>
      <c r="E61" s="260" t="s">
        <v>779</v>
      </c>
      <c r="F61" s="230">
        <v>1.06</v>
      </c>
      <c r="G61" s="231"/>
      <c r="H61" s="220">
        <f t="shared" si="0"/>
        <v>-85.759999999985155</v>
      </c>
      <c r="I61" s="233"/>
      <c r="J61" s="231"/>
      <c r="K61" s="233"/>
      <c r="L61" s="261"/>
      <c r="M61" s="262"/>
      <c r="N61" s="234"/>
      <c r="O61" s="225"/>
      <c r="P61" s="234"/>
      <c r="Q61" s="234"/>
      <c r="R61" s="234"/>
      <c r="S61" s="234"/>
      <c r="T61" s="236"/>
      <c r="U61" s="235"/>
    </row>
    <row r="62" spans="1:21" x14ac:dyDescent="0.2">
      <c r="B62" s="217">
        <v>60</v>
      </c>
      <c r="C62" s="88">
        <v>43555</v>
      </c>
      <c r="D62" s="259"/>
      <c r="E62" s="263" t="s">
        <v>780</v>
      </c>
      <c r="F62" s="218"/>
      <c r="G62" s="264">
        <v>0.2</v>
      </c>
      <c r="H62" s="220">
        <f t="shared" si="0"/>
        <v>-85.959999999985158</v>
      </c>
      <c r="I62" s="220"/>
      <c r="J62" s="219"/>
      <c r="K62" s="227"/>
      <c r="L62" s="264"/>
      <c r="M62" s="265"/>
      <c r="N62" s="224"/>
      <c r="O62" s="225"/>
      <c r="P62" s="224"/>
      <c r="Q62" s="224"/>
      <c r="R62" s="224"/>
      <c r="S62" s="224"/>
      <c r="T62" s="226"/>
      <c r="U62" s="225"/>
    </row>
    <row r="63" spans="1:21" x14ac:dyDescent="0.2">
      <c r="B63" s="217">
        <v>61</v>
      </c>
      <c r="C63" s="88">
        <v>43555</v>
      </c>
      <c r="D63" s="259"/>
      <c r="E63" s="263" t="s">
        <v>764</v>
      </c>
      <c r="F63" s="218"/>
      <c r="G63" s="264">
        <v>80</v>
      </c>
      <c r="H63" s="220">
        <f t="shared" si="0"/>
        <v>-165.95999999998514</v>
      </c>
      <c r="I63" s="220"/>
      <c r="J63" s="219"/>
      <c r="K63" s="227"/>
      <c r="L63" s="264"/>
      <c r="M63" s="265"/>
      <c r="N63" s="224"/>
      <c r="O63" s="225"/>
      <c r="P63" s="224"/>
      <c r="Q63" s="224"/>
      <c r="R63" s="224"/>
      <c r="S63" s="224"/>
      <c r="T63" s="226"/>
      <c r="U63" s="225"/>
    </row>
    <row r="64" spans="1:21" x14ac:dyDescent="0.2">
      <c r="A64" s="89"/>
      <c r="B64" s="269">
        <v>62</v>
      </c>
      <c r="C64" s="88">
        <v>43555</v>
      </c>
      <c r="D64" s="270"/>
      <c r="E64" s="89" t="s">
        <v>781</v>
      </c>
      <c r="F64" s="220"/>
      <c r="G64" s="220">
        <v>225</v>
      </c>
      <c r="H64" s="220">
        <f t="shared" si="0"/>
        <v>-390.95999999998514</v>
      </c>
      <c r="I64" s="220"/>
      <c r="J64" s="220"/>
      <c r="K64" s="220"/>
      <c r="L64" s="220"/>
      <c r="M64" s="224"/>
      <c r="N64" s="224"/>
      <c r="O64" s="224"/>
      <c r="P64" s="224"/>
      <c r="Q64" s="224"/>
      <c r="R64" s="224"/>
      <c r="S64" s="224"/>
      <c r="T64" s="224"/>
      <c r="U64" s="224"/>
    </row>
    <row r="65" spans="1:21" x14ac:dyDescent="0.2">
      <c r="A65" s="89"/>
      <c r="B65" s="269">
        <v>63</v>
      </c>
      <c r="C65" s="88">
        <v>43555</v>
      </c>
      <c r="D65" s="270"/>
      <c r="E65" s="89" t="s">
        <v>782</v>
      </c>
      <c r="F65" s="220"/>
      <c r="G65" s="220">
        <v>30</v>
      </c>
      <c r="H65" s="220">
        <f t="shared" si="0"/>
        <v>-420.95999999998514</v>
      </c>
      <c r="I65" s="220"/>
      <c r="J65" s="220"/>
      <c r="K65" s="220"/>
      <c r="L65" s="220"/>
      <c r="M65" s="224"/>
      <c r="N65" s="224"/>
      <c r="O65" s="224"/>
      <c r="P65" s="224"/>
      <c r="Q65" s="224"/>
      <c r="R65" s="224"/>
      <c r="S65" s="224"/>
      <c r="T65" s="224"/>
      <c r="U65" s="224"/>
    </row>
    <row r="66" spans="1:21" x14ac:dyDescent="0.2">
      <c r="A66" s="89"/>
      <c r="B66" s="269">
        <v>64</v>
      </c>
      <c r="C66" s="88">
        <v>43555</v>
      </c>
      <c r="D66" s="270"/>
      <c r="E66" s="89" t="s">
        <v>783</v>
      </c>
      <c r="F66" s="220"/>
      <c r="G66" s="220">
        <v>12</v>
      </c>
      <c r="H66" s="220">
        <f t="shared" si="0"/>
        <v>-432.95999999998514</v>
      </c>
      <c r="I66" s="220"/>
      <c r="J66" s="220"/>
      <c r="K66" s="220"/>
      <c r="L66" s="220"/>
      <c r="M66" s="224"/>
      <c r="N66" s="224"/>
      <c r="O66" s="224"/>
      <c r="P66" s="224"/>
      <c r="Q66" s="224"/>
      <c r="R66" s="224"/>
      <c r="S66" s="224"/>
      <c r="T66" s="224"/>
      <c r="U66" s="224"/>
    </row>
    <row r="67" spans="1:21" x14ac:dyDescent="0.2">
      <c r="A67" s="89"/>
      <c r="B67" s="269">
        <v>65</v>
      </c>
      <c r="C67" s="88">
        <v>43555</v>
      </c>
      <c r="D67" s="270"/>
      <c r="E67" s="89" t="s">
        <v>784</v>
      </c>
      <c r="F67" s="220"/>
      <c r="G67" s="220">
        <v>30</v>
      </c>
      <c r="H67" s="220">
        <f t="shared" si="0"/>
        <v>-462.95999999998514</v>
      </c>
      <c r="I67" s="220"/>
      <c r="J67" s="220"/>
      <c r="K67" s="220"/>
      <c r="L67" s="220"/>
      <c r="M67" s="224"/>
      <c r="N67" s="224"/>
      <c r="O67" s="224"/>
      <c r="P67" s="224"/>
      <c r="Q67" s="224"/>
      <c r="R67" s="224"/>
      <c r="S67" s="224"/>
      <c r="T67" s="224"/>
      <c r="U67" s="224"/>
    </row>
    <row r="68" spans="1:21" x14ac:dyDescent="0.2">
      <c r="A68" s="89"/>
      <c r="B68" s="269">
        <v>66</v>
      </c>
      <c r="C68" s="88">
        <v>43556</v>
      </c>
      <c r="D68" s="270"/>
      <c r="E68" s="87" t="s">
        <v>777</v>
      </c>
      <c r="F68" s="220">
        <v>800</v>
      </c>
      <c r="G68" s="220"/>
      <c r="H68" s="220">
        <f t="shared" si="0"/>
        <v>337.04000000001486</v>
      </c>
      <c r="I68" s="220"/>
      <c r="J68" s="220"/>
      <c r="K68" s="220"/>
      <c r="L68" s="220"/>
      <c r="M68" s="224"/>
      <c r="N68" s="224"/>
      <c r="O68" s="224"/>
      <c r="P68" s="224"/>
      <c r="Q68" s="224"/>
      <c r="R68" s="224"/>
      <c r="S68" s="224"/>
      <c r="T68" s="224"/>
      <c r="U68" s="224"/>
    </row>
    <row r="69" spans="1:21" s="182" customFormat="1" ht="15" x14ac:dyDescent="0.25">
      <c r="A69" s="271"/>
      <c r="B69" s="269">
        <v>67</v>
      </c>
      <c r="C69" s="88">
        <v>43585</v>
      </c>
      <c r="D69" s="270"/>
      <c r="E69" s="10" t="s">
        <v>778</v>
      </c>
      <c r="F69" s="207"/>
      <c r="G69" s="220">
        <v>30</v>
      </c>
      <c r="H69" s="220">
        <f t="shared" si="0"/>
        <v>307.04000000001486</v>
      </c>
      <c r="I69" s="207"/>
      <c r="J69" s="220"/>
      <c r="K69" s="220"/>
      <c r="L69" s="220"/>
      <c r="M69" s="224"/>
      <c r="N69" s="224"/>
      <c r="O69" s="224"/>
      <c r="P69" s="224"/>
      <c r="Q69" s="224"/>
      <c r="R69" s="224"/>
      <c r="S69" s="224"/>
      <c r="T69" s="224"/>
      <c r="U69" s="224"/>
    </row>
    <row r="70" spans="1:21" x14ac:dyDescent="0.2">
      <c r="A70" s="89"/>
      <c r="B70" s="269">
        <v>68</v>
      </c>
      <c r="C70" s="88">
        <v>43595</v>
      </c>
      <c r="D70" s="269"/>
      <c r="E70" s="87" t="s">
        <v>777</v>
      </c>
      <c r="F70" s="220">
        <v>800</v>
      </c>
      <c r="G70" s="220"/>
      <c r="H70" s="220">
        <f t="shared" si="0"/>
        <v>1107.040000000015</v>
      </c>
      <c r="I70" s="220"/>
      <c r="J70" s="220"/>
      <c r="K70" s="220"/>
      <c r="L70" s="220"/>
      <c r="M70" s="224"/>
      <c r="N70" s="224"/>
      <c r="O70" s="224"/>
      <c r="P70" s="224"/>
      <c r="Q70" s="224"/>
      <c r="R70" s="224"/>
      <c r="S70" s="224"/>
      <c r="T70" s="224"/>
      <c r="U70" s="224"/>
    </row>
    <row r="71" spans="1:21" x14ac:dyDescent="0.2">
      <c r="A71" s="89"/>
      <c r="B71" s="269">
        <v>69</v>
      </c>
      <c r="C71" s="88">
        <v>43616</v>
      </c>
      <c r="D71" s="269"/>
      <c r="E71" s="10" t="s">
        <v>778</v>
      </c>
      <c r="F71" s="220"/>
      <c r="G71" s="220">
        <v>30</v>
      </c>
      <c r="H71" s="220">
        <f t="shared" si="0"/>
        <v>1077.040000000015</v>
      </c>
      <c r="I71" s="220"/>
      <c r="J71" s="220"/>
      <c r="K71" s="220"/>
      <c r="L71" s="220"/>
      <c r="M71" s="224"/>
      <c r="N71" s="224"/>
      <c r="O71" s="224"/>
      <c r="P71" s="224"/>
      <c r="Q71" s="224"/>
      <c r="R71" s="224"/>
      <c r="S71" s="224"/>
      <c r="T71" s="224"/>
      <c r="U71" s="224"/>
    </row>
    <row r="72" spans="1:21" x14ac:dyDescent="0.2">
      <c r="A72" s="89"/>
      <c r="B72" s="269">
        <v>70</v>
      </c>
      <c r="C72" s="88">
        <v>43626</v>
      </c>
      <c r="D72" s="269"/>
      <c r="E72" s="87" t="s">
        <v>777</v>
      </c>
      <c r="F72" s="220">
        <v>800</v>
      </c>
      <c r="G72" s="220"/>
      <c r="H72" s="220">
        <f t="shared" si="0"/>
        <v>1877.040000000015</v>
      </c>
      <c r="I72" s="220"/>
      <c r="J72" s="220"/>
      <c r="K72" s="220"/>
      <c r="L72" s="220"/>
      <c r="M72" s="224"/>
      <c r="N72" s="224"/>
      <c r="O72" s="224"/>
      <c r="P72" s="224"/>
      <c r="Q72" s="224"/>
      <c r="R72" s="224"/>
      <c r="S72" s="224"/>
      <c r="T72" s="224"/>
      <c r="U72" s="224"/>
    </row>
    <row r="73" spans="1:21" x14ac:dyDescent="0.2">
      <c r="A73" s="89"/>
      <c r="B73" s="269">
        <v>71</v>
      </c>
      <c r="C73" s="88">
        <v>43626</v>
      </c>
      <c r="D73" s="269"/>
      <c r="E73" s="10" t="s">
        <v>785</v>
      </c>
      <c r="F73" s="220">
        <v>0.23</v>
      </c>
      <c r="G73" s="220">
        <v>0.04</v>
      </c>
      <c r="H73" s="220">
        <f t="shared" si="0"/>
        <v>1877.230000000015</v>
      </c>
      <c r="I73" s="220"/>
      <c r="J73" s="220"/>
      <c r="K73" s="220"/>
      <c r="L73" s="220"/>
      <c r="M73" s="224"/>
      <c r="N73" s="224"/>
      <c r="O73" s="224"/>
      <c r="P73" s="224"/>
      <c r="Q73" s="224"/>
      <c r="R73" s="224"/>
      <c r="S73" s="224"/>
      <c r="T73" s="224"/>
      <c r="U73" s="224"/>
    </row>
    <row r="74" spans="1:21" x14ac:dyDescent="0.2">
      <c r="A74" s="89"/>
      <c r="B74" s="269">
        <v>72</v>
      </c>
      <c r="C74" s="88">
        <v>43646</v>
      </c>
      <c r="D74" s="269"/>
      <c r="E74" s="89" t="s">
        <v>781</v>
      </c>
      <c r="F74" s="220"/>
      <c r="G74" s="220">
        <v>225</v>
      </c>
      <c r="H74" s="220">
        <f t="shared" si="0"/>
        <v>1652.230000000015</v>
      </c>
      <c r="I74" s="220"/>
      <c r="J74" s="220"/>
      <c r="K74" s="220"/>
      <c r="L74" s="220"/>
      <c r="M74" s="224"/>
      <c r="N74" s="224"/>
      <c r="O74" s="224"/>
      <c r="P74" s="224"/>
      <c r="Q74" s="224"/>
      <c r="R74" s="224"/>
      <c r="S74" s="224"/>
      <c r="T74" s="224"/>
      <c r="U74" s="224"/>
    </row>
    <row r="75" spans="1:21" x14ac:dyDescent="0.2">
      <c r="A75" s="89"/>
      <c r="B75" s="269">
        <v>73</v>
      </c>
      <c r="C75" s="88">
        <v>43646</v>
      </c>
      <c r="D75" s="269"/>
      <c r="E75" s="89" t="s">
        <v>786</v>
      </c>
      <c r="F75" s="220"/>
      <c r="G75" s="220">
        <v>80</v>
      </c>
      <c r="H75" s="220">
        <f t="shared" si="0"/>
        <v>1572.230000000015</v>
      </c>
      <c r="I75" s="220"/>
      <c r="J75" s="220"/>
      <c r="K75" s="220"/>
      <c r="L75" s="220"/>
      <c r="M75" s="224"/>
      <c r="N75" s="224"/>
      <c r="O75" s="224"/>
      <c r="P75" s="224"/>
      <c r="Q75" s="224"/>
      <c r="R75" s="224"/>
      <c r="S75" s="224"/>
      <c r="T75" s="224"/>
      <c r="U75" s="224"/>
    </row>
    <row r="76" spans="1:21" x14ac:dyDescent="0.2">
      <c r="A76" s="89"/>
      <c r="B76" s="269">
        <v>74</v>
      </c>
      <c r="C76" s="88">
        <v>43646</v>
      </c>
      <c r="D76" s="269"/>
      <c r="E76" s="89" t="s">
        <v>787</v>
      </c>
      <c r="F76" s="220"/>
      <c r="G76" s="220">
        <v>30</v>
      </c>
      <c r="H76" s="220">
        <f t="shared" si="0"/>
        <v>1542.230000000015</v>
      </c>
      <c r="I76" s="220"/>
      <c r="J76" s="220"/>
      <c r="K76" s="220"/>
      <c r="L76" s="220"/>
      <c r="M76" s="224"/>
      <c r="N76" s="224"/>
      <c r="O76" s="224"/>
      <c r="P76" s="224"/>
      <c r="Q76" s="224"/>
      <c r="R76" s="224"/>
      <c r="S76" s="224"/>
      <c r="T76" s="224"/>
      <c r="U76" s="224"/>
    </row>
    <row r="77" spans="1:21" x14ac:dyDescent="0.2">
      <c r="A77" s="89"/>
      <c r="B77" s="269">
        <v>75</v>
      </c>
      <c r="C77" s="88">
        <v>43646</v>
      </c>
      <c r="D77" s="269"/>
      <c r="E77" s="89" t="s">
        <v>788</v>
      </c>
      <c r="F77" s="220"/>
      <c r="G77" s="220">
        <v>12</v>
      </c>
      <c r="H77" s="220">
        <f t="shared" si="0"/>
        <v>1530.230000000015</v>
      </c>
      <c r="I77" s="220"/>
      <c r="J77" s="220"/>
      <c r="K77" s="220"/>
      <c r="L77" s="220"/>
      <c r="M77" s="224"/>
      <c r="N77" s="224"/>
      <c r="O77" s="224"/>
      <c r="P77" s="224"/>
      <c r="Q77" s="224"/>
      <c r="R77" s="224"/>
      <c r="S77" s="224"/>
      <c r="T77" s="224"/>
      <c r="U77" s="224"/>
    </row>
    <row r="78" spans="1:21" ht="15" x14ac:dyDescent="0.25">
      <c r="A78" s="89"/>
      <c r="B78" s="269">
        <v>76</v>
      </c>
      <c r="C78" s="88"/>
      <c r="D78" s="269"/>
      <c r="E78" s="272" t="s">
        <v>789</v>
      </c>
      <c r="F78" s="220"/>
      <c r="G78" s="220">
        <v>30</v>
      </c>
      <c r="H78" s="274">
        <f t="shared" si="0"/>
        <v>1500.230000000015</v>
      </c>
      <c r="I78" s="220"/>
      <c r="J78" s="220"/>
      <c r="K78" s="220"/>
      <c r="L78" s="220"/>
      <c r="M78" s="224"/>
      <c r="N78" s="224"/>
      <c r="O78" s="224"/>
      <c r="P78" s="224"/>
      <c r="Q78" s="224"/>
      <c r="R78" s="224"/>
      <c r="S78" s="224"/>
      <c r="T78" s="224"/>
      <c r="U78" s="224"/>
    </row>
    <row r="79" spans="1:21" x14ac:dyDescent="0.2">
      <c r="A79" s="89"/>
      <c r="B79" s="269">
        <v>77</v>
      </c>
      <c r="C79" s="88"/>
      <c r="D79" s="269"/>
      <c r="E79" s="272"/>
      <c r="F79" s="220"/>
      <c r="G79" s="220"/>
      <c r="H79" s="220"/>
      <c r="I79" s="220"/>
      <c r="J79" s="220"/>
      <c r="K79" s="220"/>
      <c r="L79" s="220"/>
      <c r="M79" s="224"/>
      <c r="N79" s="224"/>
      <c r="O79" s="224"/>
      <c r="P79" s="224"/>
      <c r="Q79" s="224"/>
      <c r="R79" s="224"/>
      <c r="S79" s="224"/>
      <c r="T79" s="224"/>
      <c r="U79" s="224"/>
    </row>
  </sheetData>
  <sheetProtection selectLockedCells="1" selectUnlockedCells="1"/>
  <mergeCells count="7">
    <mergeCell ref="B1:U1"/>
    <mergeCell ref="B2:B3"/>
    <mergeCell ref="C2:C3"/>
    <mergeCell ref="D2:D3"/>
    <mergeCell ref="E2:E3"/>
    <mergeCell ref="F2:L2"/>
    <mergeCell ref="M2:U2"/>
  </mergeCells>
  <phoneticPr fontId="0" type="noConversion"/>
  <pageMargins left="0.59027777777777779" right="0" top="0.78749999999999998" bottom="0" header="0.51180555555555551" footer="0.51180555555555551"/>
  <pageSetup paperSize="9" firstPageNumber="0" fitToHeight="2" orientation="landscape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85"/>
  <sheetViews>
    <sheetView zoomScale="70" zoomScaleNormal="70" workbookViewId="0">
      <pane xSplit="3" ySplit="3" topLeftCell="L14" activePane="bottomRight" state="frozen"/>
      <selection pane="topRight" activeCell="D1" sqref="D1"/>
      <selection pane="bottomLeft" activeCell="A8" sqref="A8"/>
      <selection pane="bottomRight" activeCell="H1" sqref="H1"/>
    </sheetView>
  </sheetViews>
  <sheetFormatPr defaultColWidth="9" defaultRowHeight="14.25" x14ac:dyDescent="0.2"/>
  <cols>
    <col min="1" max="1" width="3.5" customWidth="1"/>
    <col min="2" max="2" width="9.125" style="74" customWidth="1"/>
    <col min="3" max="3" width="11.125" customWidth="1"/>
    <col min="4" max="4" width="10.125" style="194" customWidth="1"/>
    <col min="5" max="5" width="29" style="213" customWidth="1"/>
    <col min="6" max="6" width="17.125" style="213" customWidth="1"/>
    <col min="7" max="7" width="13.125" style="213" customWidth="1"/>
    <col min="8" max="8" width="15.5" style="213" customWidth="1"/>
    <col min="9" max="9" width="15.625" style="213" customWidth="1"/>
    <col min="10" max="11" width="13.125" style="213" customWidth="1"/>
    <col min="12" max="12" width="12.125" style="213" customWidth="1"/>
    <col min="13" max="13" width="13.125" style="213" customWidth="1"/>
    <col min="14" max="14" width="14.125" style="213" customWidth="1"/>
    <col min="15" max="15" width="13.125" style="213" bestFit="1" customWidth="1"/>
    <col min="16" max="16" width="13.875" style="213" customWidth="1"/>
    <col min="17" max="18" width="12.625" style="213" customWidth="1"/>
    <col min="19" max="19" width="17.125" style="213" customWidth="1"/>
    <col min="20" max="20" width="12.625" style="214" customWidth="1"/>
    <col min="21" max="21" width="19.5" customWidth="1"/>
  </cols>
  <sheetData>
    <row r="1" spans="2:21" ht="45" customHeight="1" x14ac:dyDescent="0.2">
      <c r="B1" s="300" t="s">
        <v>790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2:21" ht="15.75" customHeight="1" x14ac:dyDescent="0.25">
      <c r="B2" s="303" t="s">
        <v>5</v>
      </c>
      <c r="C2" s="305" t="s">
        <v>6</v>
      </c>
      <c r="D2" s="307" t="s">
        <v>511</v>
      </c>
      <c r="E2" s="303" t="s">
        <v>7</v>
      </c>
      <c r="F2" s="310" t="s">
        <v>1</v>
      </c>
      <c r="G2" s="311"/>
      <c r="H2" s="311"/>
      <c r="I2" s="311"/>
      <c r="J2" s="311"/>
      <c r="K2" s="311"/>
      <c r="L2" s="312"/>
      <c r="M2" s="313" t="s">
        <v>3</v>
      </c>
      <c r="N2" s="314"/>
      <c r="O2" s="314"/>
      <c r="P2" s="314"/>
      <c r="Q2" s="314"/>
      <c r="R2" s="314"/>
      <c r="S2" s="314"/>
      <c r="T2" s="314"/>
      <c r="U2" s="315"/>
    </row>
    <row r="3" spans="2:21" ht="28.5" customHeight="1" x14ac:dyDescent="0.25">
      <c r="B3" s="304"/>
      <c r="C3" s="306"/>
      <c r="D3" s="308"/>
      <c r="E3" s="309"/>
      <c r="F3" s="134" t="s">
        <v>8</v>
      </c>
      <c r="G3" s="135" t="s">
        <v>9</v>
      </c>
      <c r="H3" s="136" t="s">
        <v>10</v>
      </c>
      <c r="I3" s="256" t="s">
        <v>320</v>
      </c>
      <c r="J3" s="138" t="s">
        <v>348</v>
      </c>
      <c r="K3" s="135" t="s">
        <v>159</v>
      </c>
      <c r="L3" s="134" t="s">
        <v>11</v>
      </c>
      <c r="M3" s="139" t="s">
        <v>13</v>
      </c>
      <c r="N3" s="140" t="s">
        <v>14</v>
      </c>
      <c r="O3" s="141" t="s">
        <v>10</v>
      </c>
      <c r="P3" s="257" t="s">
        <v>612</v>
      </c>
      <c r="Q3" s="142" t="s">
        <v>474</v>
      </c>
      <c r="R3" s="143" t="s">
        <v>613</v>
      </c>
      <c r="S3" s="144" t="s">
        <v>614</v>
      </c>
      <c r="T3" s="145" t="s">
        <v>552</v>
      </c>
      <c r="U3" s="146" t="s">
        <v>475</v>
      </c>
    </row>
    <row r="4" spans="2:21" ht="14.1" customHeight="1" x14ac:dyDescent="0.2">
      <c r="B4" s="217">
        <v>1</v>
      </c>
      <c r="C4" s="88"/>
      <c r="D4" s="147"/>
      <c r="E4" s="117" t="s">
        <v>439</v>
      </c>
      <c r="F4" s="218"/>
      <c r="G4" s="219"/>
      <c r="H4" s="220">
        <v>1500.23</v>
      </c>
      <c r="I4" s="221"/>
      <c r="J4" s="221"/>
      <c r="K4" s="222"/>
      <c r="L4" s="223"/>
      <c r="M4" s="224"/>
      <c r="N4" s="224"/>
      <c r="O4" s="225">
        <v>3732</v>
      </c>
      <c r="P4" s="224"/>
      <c r="Q4" s="224"/>
      <c r="R4" s="224"/>
      <c r="S4" s="224"/>
      <c r="T4" s="226"/>
      <c r="U4" s="225"/>
    </row>
    <row r="5" spans="2:21" x14ac:dyDescent="0.2">
      <c r="B5" s="217">
        <v>2</v>
      </c>
      <c r="C5" s="88">
        <v>43717</v>
      </c>
      <c r="D5" s="157" t="s">
        <v>791</v>
      </c>
      <c r="E5" s="87" t="s">
        <v>755</v>
      </c>
      <c r="F5" s="218"/>
      <c r="G5" s="219"/>
      <c r="H5" s="220">
        <f>(H4+F5-G5)</f>
        <v>1500.23</v>
      </c>
      <c r="I5" s="227"/>
      <c r="J5" s="227"/>
      <c r="K5" s="218"/>
      <c r="L5" s="219"/>
      <c r="M5" s="224">
        <v>13200</v>
      </c>
      <c r="N5" s="224"/>
      <c r="O5" s="225">
        <f t="shared" ref="O5:O25" si="0">(O4+M5-N5)</f>
        <v>16932</v>
      </c>
      <c r="P5" s="224"/>
      <c r="Q5" s="224"/>
      <c r="R5" s="224"/>
      <c r="S5" s="224"/>
      <c r="T5" s="226"/>
      <c r="U5" s="225">
        <v>13200</v>
      </c>
    </row>
    <row r="6" spans="2:21" x14ac:dyDescent="0.2">
      <c r="B6" s="217">
        <v>3</v>
      </c>
      <c r="C6" s="88">
        <v>43724</v>
      </c>
      <c r="D6" s="157" t="s">
        <v>792</v>
      </c>
      <c r="E6" s="87" t="s">
        <v>755</v>
      </c>
      <c r="F6" s="218"/>
      <c r="G6" s="219"/>
      <c r="H6" s="220">
        <f t="shared" ref="H6:H65" si="1">(H5+F6-G6)</f>
        <v>1500.23</v>
      </c>
      <c r="I6" s="227"/>
      <c r="J6" s="227"/>
      <c r="K6" s="218"/>
      <c r="L6" s="219"/>
      <c r="M6" s="224">
        <v>13500</v>
      </c>
      <c r="N6" s="224"/>
      <c r="O6" s="225">
        <f t="shared" si="0"/>
        <v>30432</v>
      </c>
      <c r="P6" s="224"/>
      <c r="Q6" s="224"/>
      <c r="R6" s="224"/>
      <c r="S6" s="224"/>
      <c r="T6" s="226"/>
      <c r="U6" s="225">
        <v>13500</v>
      </c>
    </row>
    <row r="7" spans="2:21" x14ac:dyDescent="0.2">
      <c r="B7" s="217">
        <v>4</v>
      </c>
      <c r="C7" s="88">
        <v>43726</v>
      </c>
      <c r="D7" s="157" t="s">
        <v>793</v>
      </c>
      <c r="E7" s="87" t="s">
        <v>755</v>
      </c>
      <c r="F7" s="218"/>
      <c r="G7" s="219"/>
      <c r="H7" s="220">
        <f t="shared" si="1"/>
        <v>1500.23</v>
      </c>
      <c r="I7" s="227"/>
      <c r="J7" s="227"/>
      <c r="K7" s="218"/>
      <c r="L7" s="219"/>
      <c r="M7" s="224">
        <v>1000</v>
      </c>
      <c r="N7" s="224"/>
      <c r="O7" s="225">
        <f t="shared" si="0"/>
        <v>31432</v>
      </c>
      <c r="P7" s="224"/>
      <c r="Q7" s="224"/>
      <c r="R7" s="224"/>
      <c r="S7" s="224"/>
      <c r="T7" s="226"/>
      <c r="U7" s="225">
        <v>1000</v>
      </c>
    </row>
    <row r="8" spans="2:21" ht="15" x14ac:dyDescent="0.25">
      <c r="B8" s="217">
        <v>5</v>
      </c>
      <c r="C8" s="88">
        <v>43732</v>
      </c>
      <c r="D8" s="273" t="s">
        <v>515</v>
      </c>
      <c r="E8" s="87" t="s">
        <v>794</v>
      </c>
      <c r="F8" s="218"/>
      <c r="G8" s="219"/>
      <c r="H8" s="220">
        <f t="shared" si="1"/>
        <v>1500.23</v>
      </c>
      <c r="I8" s="227"/>
      <c r="J8" s="227"/>
      <c r="K8" s="218"/>
      <c r="L8" s="219"/>
      <c r="M8" s="224"/>
      <c r="N8" s="224">
        <v>3500</v>
      </c>
      <c r="O8" s="225">
        <f t="shared" si="0"/>
        <v>27932</v>
      </c>
      <c r="P8" s="224">
        <v>3500</v>
      </c>
      <c r="Q8" s="224"/>
      <c r="R8" s="224"/>
      <c r="S8" s="224"/>
      <c r="T8" s="226"/>
      <c r="U8" s="225"/>
    </row>
    <row r="9" spans="2:21" x14ac:dyDescent="0.2">
      <c r="B9" s="217">
        <v>6</v>
      </c>
      <c r="C9" s="88">
        <v>43752</v>
      </c>
      <c r="D9" s="157" t="s">
        <v>795</v>
      </c>
      <c r="E9" s="87" t="s">
        <v>755</v>
      </c>
      <c r="F9" s="218"/>
      <c r="G9" s="219"/>
      <c r="H9" s="220">
        <f t="shared" si="1"/>
        <v>1500.23</v>
      </c>
      <c r="I9" s="227"/>
      <c r="J9" s="227"/>
      <c r="K9" s="218"/>
      <c r="L9" s="219"/>
      <c r="M9" s="224">
        <v>1000</v>
      </c>
      <c r="N9" s="224"/>
      <c r="O9" s="225">
        <f t="shared" si="0"/>
        <v>28932</v>
      </c>
      <c r="P9" s="224"/>
      <c r="Q9" s="224"/>
      <c r="R9" s="224"/>
      <c r="S9" s="224"/>
      <c r="T9" s="226"/>
      <c r="U9" s="225">
        <v>1000</v>
      </c>
    </row>
    <row r="10" spans="2:21" ht="15" x14ac:dyDescent="0.25">
      <c r="B10" s="217">
        <v>7</v>
      </c>
      <c r="C10" s="88">
        <v>43753</v>
      </c>
      <c r="D10" s="273" t="s">
        <v>518</v>
      </c>
      <c r="E10" s="102" t="s">
        <v>796</v>
      </c>
      <c r="F10" s="218"/>
      <c r="G10" s="219"/>
      <c r="H10" s="220">
        <f t="shared" si="1"/>
        <v>1500.23</v>
      </c>
      <c r="I10" s="227"/>
      <c r="J10" s="227"/>
      <c r="K10" s="218"/>
      <c r="L10" s="219"/>
      <c r="M10" s="224"/>
      <c r="N10" s="224">
        <v>3650</v>
      </c>
      <c r="O10" s="225">
        <f t="shared" si="0"/>
        <v>25282</v>
      </c>
      <c r="P10" s="224"/>
      <c r="Q10" s="224"/>
      <c r="R10" s="224">
        <v>3650</v>
      </c>
      <c r="S10" s="224"/>
      <c r="T10" s="226"/>
      <c r="U10" s="225"/>
    </row>
    <row r="11" spans="2:21" ht="15" x14ac:dyDescent="0.25">
      <c r="B11" s="217">
        <v>8</v>
      </c>
      <c r="C11" s="88">
        <v>43760</v>
      </c>
      <c r="D11" s="273" t="s">
        <v>520</v>
      </c>
      <c r="E11" s="87" t="s">
        <v>797</v>
      </c>
      <c r="F11" s="218"/>
      <c r="G11" s="219"/>
      <c r="H11" s="220">
        <f t="shared" si="1"/>
        <v>1500.23</v>
      </c>
      <c r="I11" s="227"/>
      <c r="J11" s="227"/>
      <c r="K11" s="218"/>
      <c r="L11" s="219"/>
      <c r="M11" s="224"/>
      <c r="N11" s="224">
        <v>3440</v>
      </c>
      <c r="O11" s="225">
        <f t="shared" si="0"/>
        <v>21842</v>
      </c>
      <c r="P11" s="224"/>
      <c r="Q11" s="224"/>
      <c r="R11" s="224">
        <v>3440</v>
      </c>
      <c r="S11" s="224"/>
      <c r="T11" s="226"/>
      <c r="U11" s="225"/>
    </row>
    <row r="12" spans="2:21" ht="15" x14ac:dyDescent="0.25">
      <c r="B12" s="217">
        <v>9</v>
      </c>
      <c r="C12" s="88">
        <v>43761</v>
      </c>
      <c r="D12" s="273" t="s">
        <v>521</v>
      </c>
      <c r="E12" s="87" t="s">
        <v>798</v>
      </c>
      <c r="F12" s="218"/>
      <c r="G12" s="219"/>
      <c r="H12" s="220">
        <f t="shared" si="1"/>
        <v>1500.23</v>
      </c>
      <c r="I12" s="227"/>
      <c r="J12" s="227"/>
      <c r="K12" s="218"/>
      <c r="L12" s="219"/>
      <c r="M12" s="224"/>
      <c r="N12" s="224">
        <v>2553</v>
      </c>
      <c r="O12" s="225">
        <f t="shared" si="0"/>
        <v>19289</v>
      </c>
      <c r="P12" s="224"/>
      <c r="Q12" s="224"/>
      <c r="R12" s="224"/>
      <c r="S12" s="224">
        <v>2553</v>
      </c>
      <c r="T12" s="226"/>
      <c r="U12" s="225"/>
    </row>
    <row r="13" spans="2:21" ht="15" x14ac:dyDescent="0.25">
      <c r="B13" s="217">
        <v>10</v>
      </c>
      <c r="C13" s="88">
        <v>43751</v>
      </c>
      <c r="D13" s="273" t="s">
        <v>523</v>
      </c>
      <c r="E13" s="87" t="s">
        <v>799</v>
      </c>
      <c r="F13" s="218"/>
      <c r="G13" s="219"/>
      <c r="H13" s="220">
        <f t="shared" si="1"/>
        <v>1500.23</v>
      </c>
      <c r="I13" s="227"/>
      <c r="J13" s="227"/>
      <c r="K13" s="218"/>
      <c r="L13" s="219"/>
      <c r="M13" s="224"/>
      <c r="N13" s="224">
        <v>3675</v>
      </c>
      <c r="O13" s="225">
        <f t="shared" si="0"/>
        <v>15614</v>
      </c>
      <c r="P13" s="224"/>
      <c r="Q13" s="224"/>
      <c r="R13" s="224">
        <v>3675</v>
      </c>
      <c r="S13" s="224"/>
      <c r="T13" s="226"/>
      <c r="U13" s="225"/>
    </row>
    <row r="14" spans="2:21" ht="15" x14ac:dyDescent="0.25">
      <c r="B14" s="217">
        <v>11</v>
      </c>
      <c r="C14" s="88">
        <v>43776</v>
      </c>
      <c r="D14" s="273" t="s">
        <v>524</v>
      </c>
      <c r="E14" s="87" t="s">
        <v>800</v>
      </c>
      <c r="F14" s="218"/>
      <c r="G14" s="219"/>
      <c r="H14" s="220">
        <f t="shared" si="1"/>
        <v>1500.23</v>
      </c>
      <c r="I14" s="227"/>
      <c r="J14" s="227"/>
      <c r="K14" s="218"/>
      <c r="L14" s="219"/>
      <c r="M14" s="224"/>
      <c r="N14" s="224">
        <v>3162</v>
      </c>
      <c r="O14" s="225">
        <f t="shared" si="0"/>
        <v>12452</v>
      </c>
      <c r="P14" s="224">
        <v>3162</v>
      </c>
      <c r="Q14" s="224"/>
      <c r="R14" s="224"/>
      <c r="S14" s="224"/>
      <c r="T14" s="226"/>
      <c r="U14" s="225"/>
    </row>
    <row r="15" spans="2:21" ht="15" x14ac:dyDescent="0.25">
      <c r="B15" s="217">
        <v>12</v>
      </c>
      <c r="C15" s="88">
        <v>43781</v>
      </c>
      <c r="D15" s="273" t="s">
        <v>525</v>
      </c>
      <c r="E15" s="87" t="s">
        <v>801</v>
      </c>
      <c r="F15" s="218"/>
      <c r="G15" s="219"/>
      <c r="H15" s="220">
        <f t="shared" si="1"/>
        <v>1500.23</v>
      </c>
      <c r="I15" s="227"/>
      <c r="J15" s="227"/>
      <c r="K15" s="218"/>
      <c r="L15" s="219"/>
      <c r="M15" s="224"/>
      <c r="N15" s="224">
        <v>2150</v>
      </c>
      <c r="O15" s="225">
        <f t="shared" si="0"/>
        <v>10302</v>
      </c>
      <c r="P15" s="224">
        <v>2150</v>
      </c>
      <c r="Q15" s="224"/>
      <c r="R15" s="224"/>
      <c r="S15" s="224"/>
      <c r="T15" s="226"/>
      <c r="U15" s="225"/>
    </row>
    <row r="16" spans="2:21" ht="15" x14ac:dyDescent="0.25">
      <c r="B16" s="217">
        <v>13</v>
      </c>
      <c r="C16" s="159">
        <v>43783</v>
      </c>
      <c r="D16" s="273" t="s">
        <v>528</v>
      </c>
      <c r="E16" s="10" t="s">
        <v>802</v>
      </c>
      <c r="F16" s="218"/>
      <c r="G16" s="219"/>
      <c r="H16" s="220">
        <f t="shared" si="1"/>
        <v>1500.23</v>
      </c>
      <c r="I16" s="227"/>
      <c r="J16" s="227"/>
      <c r="K16" s="218"/>
      <c r="L16" s="219"/>
      <c r="M16" s="224"/>
      <c r="N16" s="224">
        <v>5000</v>
      </c>
      <c r="O16" s="225">
        <f t="shared" si="0"/>
        <v>5302</v>
      </c>
      <c r="P16" s="224">
        <v>5000</v>
      </c>
      <c r="Q16" s="224"/>
      <c r="R16" s="224"/>
      <c r="S16" s="224"/>
      <c r="T16" s="226"/>
      <c r="U16" s="225"/>
    </row>
    <row r="17" spans="2:21" x14ac:dyDescent="0.2">
      <c r="B17" s="217">
        <v>14</v>
      </c>
      <c r="C17" s="159">
        <v>43788</v>
      </c>
      <c r="D17" s="160" t="s">
        <v>803</v>
      </c>
      <c r="E17" s="10" t="s">
        <v>764</v>
      </c>
      <c r="F17" s="218"/>
      <c r="G17" s="219">
        <v>40000</v>
      </c>
      <c r="H17" s="220">
        <f t="shared" si="1"/>
        <v>-38499.769999999997</v>
      </c>
      <c r="I17" s="227"/>
      <c r="J17" s="227"/>
      <c r="K17" s="218"/>
      <c r="L17" s="219"/>
      <c r="M17" s="224">
        <v>40000</v>
      </c>
      <c r="N17" s="224"/>
      <c r="O17" s="225">
        <f t="shared" si="0"/>
        <v>45302</v>
      </c>
      <c r="P17" s="224"/>
      <c r="Q17" s="224"/>
      <c r="R17" s="224"/>
      <c r="S17" s="224"/>
      <c r="T17" s="226"/>
      <c r="U17" s="225">
        <v>40000</v>
      </c>
    </row>
    <row r="18" spans="2:21" ht="15" x14ac:dyDescent="0.25">
      <c r="B18" s="217">
        <v>15</v>
      </c>
      <c r="C18" s="159">
        <v>43790</v>
      </c>
      <c r="D18" s="273" t="s">
        <v>530</v>
      </c>
      <c r="E18" s="10" t="s">
        <v>804</v>
      </c>
      <c r="F18" s="218"/>
      <c r="G18" s="219"/>
      <c r="H18" s="220">
        <f t="shared" si="1"/>
        <v>-38499.769999999997</v>
      </c>
      <c r="I18" s="227"/>
      <c r="J18" s="227"/>
      <c r="K18" s="218"/>
      <c r="L18" s="219"/>
      <c r="M18" s="224"/>
      <c r="N18" s="224">
        <v>1230</v>
      </c>
      <c r="O18" s="225">
        <f t="shared" si="0"/>
        <v>44072</v>
      </c>
      <c r="P18" s="224">
        <v>1230</v>
      </c>
      <c r="Q18" s="224"/>
      <c r="R18" s="224"/>
      <c r="S18" s="224"/>
      <c r="T18" s="226"/>
      <c r="U18" s="225"/>
    </row>
    <row r="19" spans="2:21" ht="15" x14ac:dyDescent="0.25">
      <c r="B19" s="217">
        <v>16</v>
      </c>
      <c r="C19" s="159">
        <v>43802</v>
      </c>
      <c r="D19" s="273" t="s">
        <v>532</v>
      </c>
      <c r="E19" s="10" t="s">
        <v>805</v>
      </c>
      <c r="F19" s="218"/>
      <c r="G19" s="219"/>
      <c r="H19" s="220">
        <f t="shared" si="1"/>
        <v>-38499.769999999997</v>
      </c>
      <c r="I19" s="227"/>
      <c r="J19" s="227"/>
      <c r="K19" s="218"/>
      <c r="L19" s="219"/>
      <c r="M19" s="224"/>
      <c r="N19" s="224">
        <v>3500</v>
      </c>
      <c r="O19" s="225">
        <f t="shared" si="0"/>
        <v>40572</v>
      </c>
      <c r="P19" s="224">
        <v>3500</v>
      </c>
      <c r="Q19" s="224"/>
      <c r="R19" s="224"/>
      <c r="S19" s="224"/>
      <c r="T19" s="226"/>
      <c r="U19" s="225"/>
    </row>
    <row r="20" spans="2:21" ht="15" x14ac:dyDescent="0.25">
      <c r="B20" s="217">
        <v>17</v>
      </c>
      <c r="C20" s="159">
        <v>43808</v>
      </c>
      <c r="D20" s="273" t="s">
        <v>533</v>
      </c>
      <c r="E20" s="10" t="s">
        <v>806</v>
      </c>
      <c r="F20" s="218"/>
      <c r="G20" s="219"/>
      <c r="H20" s="220">
        <f t="shared" si="1"/>
        <v>-38499.769999999997</v>
      </c>
      <c r="I20" s="227"/>
      <c r="J20" s="227"/>
      <c r="K20" s="218"/>
      <c r="L20" s="219"/>
      <c r="M20" s="224"/>
      <c r="N20" s="224">
        <v>11480</v>
      </c>
      <c r="O20" s="225">
        <f t="shared" si="0"/>
        <v>29092</v>
      </c>
      <c r="P20" s="224"/>
      <c r="Q20" s="224"/>
      <c r="R20" s="224"/>
      <c r="S20" s="224">
        <v>11480</v>
      </c>
      <c r="T20" s="226"/>
      <c r="U20" s="225"/>
    </row>
    <row r="21" spans="2:21" ht="15" x14ac:dyDescent="0.25">
      <c r="B21" s="217">
        <v>18</v>
      </c>
      <c r="C21" s="159">
        <v>43815</v>
      </c>
      <c r="D21" s="273" t="s">
        <v>534</v>
      </c>
      <c r="E21" s="10" t="s">
        <v>807</v>
      </c>
      <c r="F21" s="218"/>
      <c r="G21" s="219"/>
      <c r="H21" s="220">
        <f t="shared" si="1"/>
        <v>-38499.769999999997</v>
      </c>
      <c r="I21" s="227"/>
      <c r="J21" s="227"/>
      <c r="K21" s="218"/>
      <c r="L21" s="219"/>
      <c r="M21" s="224"/>
      <c r="N21" s="224">
        <v>700</v>
      </c>
      <c r="O21" s="225">
        <f t="shared" si="0"/>
        <v>28392</v>
      </c>
      <c r="P21" s="224"/>
      <c r="Q21" s="224"/>
      <c r="R21" s="224"/>
      <c r="S21" s="224"/>
      <c r="T21" s="226"/>
      <c r="U21" s="225">
        <v>-700</v>
      </c>
    </row>
    <row r="22" spans="2:21" ht="15" x14ac:dyDescent="0.25">
      <c r="B22" s="217">
        <v>19</v>
      </c>
      <c r="C22" s="159">
        <v>43818</v>
      </c>
      <c r="D22" s="273" t="s">
        <v>536</v>
      </c>
      <c r="E22" s="10" t="s">
        <v>808</v>
      </c>
      <c r="F22" s="218"/>
      <c r="G22" s="219"/>
      <c r="H22" s="220">
        <f t="shared" si="1"/>
        <v>-38499.769999999997</v>
      </c>
      <c r="I22" s="227"/>
      <c r="J22" s="227"/>
      <c r="K22" s="218"/>
      <c r="L22" s="219"/>
      <c r="M22" s="224"/>
      <c r="N22" s="224">
        <v>2124</v>
      </c>
      <c r="O22" s="225">
        <f t="shared" si="0"/>
        <v>26268</v>
      </c>
      <c r="P22" s="224"/>
      <c r="Q22" s="224"/>
      <c r="R22" s="224"/>
      <c r="S22" s="224"/>
      <c r="T22" s="226">
        <v>2124</v>
      </c>
      <c r="U22" s="225"/>
    </row>
    <row r="23" spans="2:21" ht="15" x14ac:dyDescent="0.25">
      <c r="B23" s="217">
        <v>20</v>
      </c>
      <c r="C23" s="159">
        <v>43853</v>
      </c>
      <c r="D23" s="273" t="s">
        <v>538</v>
      </c>
      <c r="E23" s="10" t="s">
        <v>809</v>
      </c>
      <c r="F23" s="218"/>
      <c r="G23" s="219"/>
      <c r="H23" s="220">
        <f t="shared" si="1"/>
        <v>-38499.769999999997</v>
      </c>
      <c r="I23" s="227"/>
      <c r="J23" s="227"/>
      <c r="K23" s="218"/>
      <c r="L23" s="219"/>
      <c r="M23" s="224"/>
      <c r="N23" s="224">
        <v>780</v>
      </c>
      <c r="O23" s="225">
        <f t="shared" si="0"/>
        <v>25488</v>
      </c>
      <c r="P23" s="224">
        <v>780</v>
      </c>
      <c r="Q23" s="224"/>
      <c r="R23" s="224"/>
      <c r="S23" s="224"/>
      <c r="T23" s="226"/>
      <c r="U23" s="225"/>
    </row>
    <row r="24" spans="2:21" ht="15" x14ac:dyDescent="0.25">
      <c r="B24" s="217">
        <v>21</v>
      </c>
      <c r="C24" s="159">
        <v>43858</v>
      </c>
      <c r="D24" s="273" t="s">
        <v>539</v>
      </c>
      <c r="E24" s="10" t="s">
        <v>805</v>
      </c>
      <c r="F24" s="218"/>
      <c r="G24" s="219"/>
      <c r="H24" s="220">
        <f t="shared" si="1"/>
        <v>-38499.769999999997</v>
      </c>
      <c r="I24" s="227"/>
      <c r="J24" s="227"/>
      <c r="K24" s="218"/>
      <c r="L24" s="219"/>
      <c r="M24" s="224"/>
      <c r="N24" s="224">
        <v>4000</v>
      </c>
      <c r="O24" s="225">
        <f t="shared" si="0"/>
        <v>21488</v>
      </c>
      <c r="P24" s="224">
        <v>4000</v>
      </c>
      <c r="Q24" s="224"/>
      <c r="R24" s="224"/>
      <c r="S24" s="224"/>
      <c r="T24" s="226"/>
      <c r="U24" s="225"/>
    </row>
    <row r="25" spans="2:21" ht="15" x14ac:dyDescent="0.25">
      <c r="B25" s="217">
        <v>22</v>
      </c>
      <c r="C25" s="159">
        <v>43864</v>
      </c>
      <c r="D25" s="273" t="s">
        <v>540</v>
      </c>
      <c r="E25" s="10" t="s">
        <v>805</v>
      </c>
      <c r="F25" s="218"/>
      <c r="G25" s="219"/>
      <c r="H25" s="220">
        <f t="shared" si="1"/>
        <v>-38499.769999999997</v>
      </c>
      <c r="I25" s="227"/>
      <c r="J25" s="227"/>
      <c r="K25" s="218"/>
      <c r="L25" s="219"/>
      <c r="M25" s="224"/>
      <c r="N25" s="224">
        <v>3000</v>
      </c>
      <c r="O25" s="225">
        <f t="shared" si="0"/>
        <v>18488</v>
      </c>
      <c r="P25" s="224">
        <v>3000</v>
      </c>
      <c r="Q25" s="224"/>
      <c r="R25" s="224"/>
      <c r="S25" s="224"/>
      <c r="T25" s="226"/>
      <c r="U25" s="225"/>
    </row>
    <row r="26" spans="2:21" ht="15" x14ac:dyDescent="0.25">
      <c r="B26" s="217">
        <v>23</v>
      </c>
      <c r="C26" s="276" t="s">
        <v>810</v>
      </c>
      <c r="D26" s="273" t="s">
        <v>542</v>
      </c>
      <c r="E26" s="10" t="s">
        <v>811</v>
      </c>
      <c r="F26" s="218"/>
      <c r="G26" s="219"/>
      <c r="H26" s="220">
        <f>(H25+F26-G26)</f>
        <v>-38499.769999999997</v>
      </c>
      <c r="I26" s="227"/>
      <c r="J26" s="227"/>
      <c r="K26" s="218"/>
      <c r="L26" s="219"/>
      <c r="M26" s="224"/>
      <c r="N26" s="224">
        <v>2469</v>
      </c>
      <c r="O26" s="225">
        <f>(O25+M26-N26)</f>
        <v>16019</v>
      </c>
      <c r="P26" s="224"/>
      <c r="Q26" s="224"/>
      <c r="R26" s="224"/>
      <c r="S26" s="224"/>
      <c r="T26" s="226">
        <v>2469</v>
      </c>
      <c r="U26" s="225"/>
    </row>
    <row r="27" spans="2:21" ht="15" x14ac:dyDescent="0.25">
      <c r="B27" s="217">
        <v>24</v>
      </c>
      <c r="C27" s="276">
        <v>43836</v>
      </c>
      <c r="D27" s="273" t="s">
        <v>544</v>
      </c>
      <c r="E27" s="10" t="s">
        <v>812</v>
      </c>
      <c r="F27" s="218"/>
      <c r="G27" s="219"/>
      <c r="H27" s="220"/>
      <c r="I27" s="227"/>
      <c r="J27" s="227"/>
      <c r="K27" s="218"/>
      <c r="L27" s="219"/>
      <c r="M27" s="224"/>
      <c r="N27" s="224">
        <v>2235</v>
      </c>
      <c r="O27" s="225">
        <f t="shared" ref="O27:O32" si="2">(O26+M27-N27)</f>
        <v>13784</v>
      </c>
      <c r="P27" s="224"/>
      <c r="Q27" s="224"/>
      <c r="R27" s="224"/>
      <c r="S27" s="224"/>
      <c r="T27" s="226"/>
      <c r="U27" s="225"/>
    </row>
    <row r="28" spans="2:21" ht="15" x14ac:dyDescent="0.25">
      <c r="B28" s="217">
        <v>25</v>
      </c>
      <c r="C28" s="276">
        <v>44049</v>
      </c>
      <c r="D28" s="273" t="s">
        <v>546</v>
      </c>
      <c r="E28" s="10" t="s">
        <v>812</v>
      </c>
      <c r="F28" s="218"/>
      <c r="G28" s="219"/>
      <c r="H28" s="220"/>
      <c r="I28" s="227"/>
      <c r="J28" s="227"/>
      <c r="K28" s="218"/>
      <c r="L28" s="219"/>
      <c r="M28" s="224"/>
      <c r="N28" s="224">
        <v>894</v>
      </c>
      <c r="O28" s="225">
        <f t="shared" si="2"/>
        <v>12890</v>
      </c>
      <c r="P28" s="224"/>
      <c r="Q28" s="224"/>
      <c r="R28" s="224"/>
      <c r="S28" s="224"/>
      <c r="T28" s="226"/>
      <c r="U28" s="225"/>
    </row>
    <row r="29" spans="2:21" ht="15" x14ac:dyDescent="0.25">
      <c r="B29" s="217">
        <v>26</v>
      </c>
      <c r="C29" s="276" t="s">
        <v>813</v>
      </c>
      <c r="D29" s="273" t="s">
        <v>548</v>
      </c>
      <c r="E29" s="10" t="s">
        <v>812</v>
      </c>
      <c r="F29" s="218"/>
      <c r="G29" s="219"/>
      <c r="H29" s="220"/>
      <c r="I29" s="227"/>
      <c r="J29" s="227"/>
      <c r="K29" s="218"/>
      <c r="L29" s="219"/>
      <c r="M29" s="224"/>
      <c r="N29" s="224">
        <v>1564</v>
      </c>
      <c r="O29" s="225">
        <f t="shared" si="2"/>
        <v>11326</v>
      </c>
      <c r="P29" s="224"/>
      <c r="Q29" s="224"/>
      <c r="R29" s="224"/>
      <c r="S29" s="224"/>
      <c r="T29" s="226"/>
      <c r="U29" s="225"/>
    </row>
    <row r="30" spans="2:21" ht="15" x14ac:dyDescent="0.25">
      <c r="B30" s="217">
        <v>27</v>
      </c>
      <c r="C30" s="276" t="s">
        <v>814</v>
      </c>
      <c r="D30" s="273" t="s">
        <v>570</v>
      </c>
      <c r="E30" s="10" t="s">
        <v>812</v>
      </c>
      <c r="F30" s="218"/>
      <c r="G30" s="219"/>
      <c r="H30" s="220"/>
      <c r="I30" s="227"/>
      <c r="J30" s="227"/>
      <c r="K30" s="218"/>
      <c r="L30" s="219"/>
      <c r="M30" s="224"/>
      <c r="N30" s="224">
        <v>1565</v>
      </c>
      <c r="O30" s="225">
        <f t="shared" si="2"/>
        <v>9761</v>
      </c>
      <c r="P30" s="224"/>
      <c r="Q30" s="224"/>
      <c r="R30" s="224"/>
      <c r="S30" s="224"/>
      <c r="T30" s="226"/>
      <c r="U30" s="225"/>
    </row>
    <row r="31" spans="2:21" ht="15" x14ac:dyDescent="0.25">
      <c r="B31" s="217">
        <v>28</v>
      </c>
      <c r="C31" s="276" t="s">
        <v>815</v>
      </c>
      <c r="D31" s="273" t="s">
        <v>571</v>
      </c>
      <c r="E31" s="10" t="s">
        <v>812</v>
      </c>
      <c r="F31" s="218"/>
      <c r="G31" s="219"/>
      <c r="H31" s="220"/>
      <c r="I31" s="227"/>
      <c r="J31" s="227"/>
      <c r="K31" s="218"/>
      <c r="L31" s="219"/>
      <c r="M31" s="224"/>
      <c r="N31" s="224">
        <v>447</v>
      </c>
      <c r="O31" s="225">
        <f t="shared" si="2"/>
        <v>9314</v>
      </c>
      <c r="P31" s="224"/>
      <c r="Q31" s="224"/>
      <c r="R31" s="224"/>
      <c r="S31" s="224"/>
      <c r="T31" s="226"/>
      <c r="U31" s="225"/>
    </row>
    <row r="32" spans="2:21" ht="15" x14ac:dyDescent="0.25">
      <c r="B32" s="217">
        <v>29</v>
      </c>
      <c r="C32" s="276" t="s">
        <v>816</v>
      </c>
      <c r="D32" s="273" t="s">
        <v>572</v>
      </c>
      <c r="E32" s="10" t="s">
        <v>812</v>
      </c>
      <c r="F32" s="218"/>
      <c r="G32" s="219"/>
      <c r="H32" s="220"/>
      <c r="I32" s="227"/>
      <c r="J32" s="227"/>
      <c r="K32" s="218"/>
      <c r="L32" s="219"/>
      <c r="M32" s="224"/>
      <c r="N32" s="224">
        <v>1788</v>
      </c>
      <c r="O32" s="274">
        <f t="shared" si="2"/>
        <v>7526</v>
      </c>
      <c r="P32" s="224"/>
      <c r="Q32" s="224"/>
      <c r="R32" s="224"/>
      <c r="S32" s="224"/>
      <c r="T32" s="226"/>
      <c r="U32" s="225"/>
    </row>
    <row r="33" spans="2:21" ht="15" x14ac:dyDescent="0.25">
      <c r="B33" s="217">
        <v>24</v>
      </c>
      <c r="C33" s="275" t="s">
        <v>817</v>
      </c>
      <c r="D33" s="160"/>
      <c r="E33" s="10"/>
      <c r="F33" s="218"/>
      <c r="G33" s="219"/>
      <c r="H33" s="220">
        <f>(H26+F33-G33)</f>
        <v>-38499.769999999997</v>
      </c>
      <c r="I33" s="227"/>
      <c r="J33" s="227"/>
      <c r="K33" s="218"/>
      <c r="L33" s="219"/>
      <c r="M33" s="224"/>
      <c r="N33" s="224"/>
      <c r="O33" s="225"/>
      <c r="P33" s="224"/>
      <c r="Q33" s="224"/>
      <c r="R33" s="224"/>
      <c r="S33" s="224"/>
      <c r="T33" s="226"/>
      <c r="U33" s="225"/>
    </row>
    <row r="34" spans="2:21" x14ac:dyDescent="0.2">
      <c r="B34" s="217">
        <v>25</v>
      </c>
      <c r="C34" s="159">
        <v>43738</v>
      </c>
      <c r="D34" s="160"/>
      <c r="E34" s="10" t="s">
        <v>785</v>
      </c>
      <c r="F34" s="218">
        <v>0.32</v>
      </c>
      <c r="G34" s="219"/>
      <c r="H34" s="220">
        <f t="shared" si="1"/>
        <v>-38499.449999999997</v>
      </c>
      <c r="I34" s="227"/>
      <c r="J34" s="227"/>
      <c r="K34" s="218"/>
      <c r="L34" s="219"/>
      <c r="M34" s="224"/>
      <c r="N34" s="224"/>
      <c r="O34" s="225"/>
      <c r="P34" s="224"/>
      <c r="Q34" s="224"/>
      <c r="R34" s="224"/>
      <c r="S34" s="224"/>
      <c r="T34" s="226"/>
      <c r="U34" s="225"/>
    </row>
    <row r="35" spans="2:21" x14ac:dyDescent="0.2">
      <c r="B35" s="217">
        <v>26</v>
      </c>
      <c r="C35" s="159">
        <v>43738</v>
      </c>
      <c r="D35" s="160"/>
      <c r="E35" s="10" t="s">
        <v>818</v>
      </c>
      <c r="F35" s="218"/>
      <c r="G35" s="219">
        <v>0.06</v>
      </c>
      <c r="H35" s="220">
        <f t="shared" si="1"/>
        <v>-38499.509999999995</v>
      </c>
      <c r="I35" s="227"/>
      <c r="J35" s="227"/>
      <c r="K35" s="218"/>
      <c r="L35" s="219"/>
      <c r="M35" s="224"/>
      <c r="N35" s="224"/>
      <c r="O35" s="225"/>
      <c r="P35" s="224"/>
      <c r="Q35" s="224"/>
      <c r="R35" s="224"/>
      <c r="S35" s="224"/>
      <c r="T35" s="226"/>
      <c r="U35" s="225"/>
    </row>
    <row r="36" spans="2:21" x14ac:dyDescent="0.2">
      <c r="B36" s="217">
        <v>27</v>
      </c>
      <c r="C36" s="159">
        <v>43738</v>
      </c>
      <c r="D36" s="160"/>
      <c r="E36" s="10" t="s">
        <v>819</v>
      </c>
      <c r="F36" s="218"/>
      <c r="G36" s="219">
        <v>225</v>
      </c>
      <c r="H36" s="220">
        <f t="shared" si="1"/>
        <v>-38724.509999999995</v>
      </c>
      <c r="I36" s="227"/>
      <c r="J36" s="227"/>
      <c r="K36" s="218"/>
      <c r="L36" s="219"/>
      <c r="M36" s="224"/>
      <c r="N36" s="224"/>
      <c r="O36" s="225"/>
      <c r="P36" s="224"/>
      <c r="Q36" s="224"/>
      <c r="R36" s="224"/>
      <c r="S36" s="224"/>
      <c r="T36" s="226"/>
      <c r="U36" s="225"/>
    </row>
    <row r="37" spans="2:21" x14ac:dyDescent="0.2">
      <c r="B37" s="217">
        <v>28</v>
      </c>
      <c r="C37" s="159">
        <v>43738</v>
      </c>
      <c r="D37" s="160"/>
      <c r="E37" s="10" t="s">
        <v>820</v>
      </c>
      <c r="F37" s="218"/>
      <c r="G37" s="219">
        <v>310</v>
      </c>
      <c r="H37" s="220">
        <f t="shared" si="1"/>
        <v>-39034.509999999995</v>
      </c>
      <c r="I37" s="227"/>
      <c r="J37" s="227"/>
      <c r="K37" s="218"/>
      <c r="L37" s="219"/>
      <c r="M37" s="224"/>
      <c r="N37" s="224"/>
      <c r="O37" s="225"/>
      <c r="P37" s="224"/>
      <c r="Q37" s="224"/>
      <c r="R37" s="224"/>
      <c r="S37" s="224"/>
      <c r="T37" s="226"/>
      <c r="U37" s="225"/>
    </row>
    <row r="38" spans="2:21" x14ac:dyDescent="0.2">
      <c r="B38" s="217">
        <v>29</v>
      </c>
      <c r="C38" s="159">
        <v>43738</v>
      </c>
      <c r="D38" s="160"/>
      <c r="E38" s="10" t="s">
        <v>821</v>
      </c>
      <c r="F38" s="218"/>
      <c r="G38" s="219">
        <v>94</v>
      </c>
      <c r="H38" s="220">
        <f t="shared" si="1"/>
        <v>-39128.509999999995</v>
      </c>
      <c r="I38" s="227"/>
      <c r="J38" s="227"/>
      <c r="K38" s="218"/>
      <c r="L38" s="219"/>
      <c r="M38" s="224"/>
      <c r="N38" s="224"/>
      <c r="O38" s="225"/>
      <c r="P38" s="224"/>
      <c r="Q38" s="224"/>
      <c r="R38" s="224"/>
      <c r="S38" s="224"/>
      <c r="T38" s="226"/>
      <c r="U38" s="225"/>
    </row>
    <row r="39" spans="2:21" x14ac:dyDescent="0.2">
      <c r="B39" s="217">
        <v>30</v>
      </c>
      <c r="C39" s="159">
        <v>43738</v>
      </c>
      <c r="D39" s="160"/>
      <c r="E39" s="10" t="s">
        <v>822</v>
      </c>
      <c r="F39" s="218"/>
      <c r="G39" s="219">
        <v>30</v>
      </c>
      <c r="H39" s="220">
        <f t="shared" si="1"/>
        <v>-39158.509999999995</v>
      </c>
      <c r="I39" s="227"/>
      <c r="J39" s="227"/>
      <c r="K39" s="218"/>
      <c r="L39" s="219"/>
      <c r="M39" s="224"/>
      <c r="N39" s="224"/>
      <c r="O39" s="225"/>
      <c r="P39" s="224"/>
      <c r="Q39" s="224"/>
      <c r="R39" s="224"/>
      <c r="S39" s="224"/>
      <c r="T39" s="226"/>
      <c r="U39" s="225"/>
    </row>
    <row r="40" spans="2:21" x14ac:dyDescent="0.2">
      <c r="B40" s="217">
        <v>31</v>
      </c>
      <c r="C40" s="159">
        <v>43738</v>
      </c>
      <c r="D40" s="160"/>
      <c r="E40" s="10" t="s">
        <v>823</v>
      </c>
      <c r="F40" s="218">
        <v>62400</v>
      </c>
      <c r="G40" s="219"/>
      <c r="H40" s="220">
        <f t="shared" si="1"/>
        <v>23241.490000000005</v>
      </c>
      <c r="I40" s="227"/>
      <c r="J40" s="227"/>
      <c r="K40" s="218"/>
      <c r="L40" s="219"/>
      <c r="M40" s="224"/>
      <c r="N40" s="224"/>
      <c r="O40" s="225"/>
      <c r="P40" s="224"/>
      <c r="Q40" s="224"/>
      <c r="R40" s="224"/>
      <c r="S40" s="224"/>
      <c r="T40" s="226"/>
      <c r="U40" s="225"/>
    </row>
    <row r="41" spans="2:21" x14ac:dyDescent="0.2">
      <c r="B41" s="217">
        <v>32</v>
      </c>
      <c r="C41" s="159">
        <v>43769</v>
      </c>
      <c r="D41" s="160"/>
      <c r="E41" s="10" t="s">
        <v>822</v>
      </c>
      <c r="F41" s="218"/>
      <c r="G41" s="219">
        <v>30</v>
      </c>
      <c r="H41" s="220">
        <f t="shared" si="1"/>
        <v>23211.490000000005</v>
      </c>
      <c r="I41" s="227"/>
      <c r="J41" s="227"/>
      <c r="K41" s="218"/>
      <c r="L41" s="219"/>
      <c r="M41" s="224"/>
      <c r="N41" s="224"/>
      <c r="O41" s="225"/>
      <c r="P41" s="224"/>
      <c r="Q41" s="224"/>
      <c r="R41" s="224"/>
      <c r="S41" s="224"/>
      <c r="T41" s="226"/>
      <c r="U41" s="225"/>
    </row>
    <row r="42" spans="2:21" x14ac:dyDescent="0.2">
      <c r="B42" s="217">
        <v>33</v>
      </c>
      <c r="C42" s="159">
        <v>43769</v>
      </c>
      <c r="D42" s="160"/>
      <c r="E42" s="10" t="s">
        <v>824</v>
      </c>
      <c r="F42" s="218">
        <v>12100</v>
      </c>
      <c r="G42" s="219"/>
      <c r="H42" s="220">
        <f t="shared" si="1"/>
        <v>35311.490000000005</v>
      </c>
      <c r="I42" s="227"/>
      <c r="J42" s="227"/>
      <c r="K42" s="218"/>
      <c r="L42" s="219"/>
      <c r="M42" s="224"/>
      <c r="N42" s="224"/>
      <c r="O42" s="225"/>
      <c r="P42" s="224"/>
      <c r="Q42" s="224"/>
      <c r="R42" s="224"/>
      <c r="S42" s="224"/>
      <c r="T42" s="226"/>
      <c r="U42" s="225"/>
    </row>
    <row r="43" spans="2:21" x14ac:dyDescent="0.2">
      <c r="B43" s="217">
        <v>34</v>
      </c>
      <c r="C43" s="159">
        <v>43799</v>
      </c>
      <c r="D43" s="160"/>
      <c r="E43" s="10" t="s">
        <v>822</v>
      </c>
      <c r="F43" s="218"/>
      <c r="G43" s="219">
        <v>30</v>
      </c>
      <c r="H43" s="220">
        <f t="shared" si="1"/>
        <v>35281.490000000005</v>
      </c>
      <c r="I43" s="227"/>
      <c r="J43" s="227"/>
      <c r="K43" s="218"/>
      <c r="L43" s="219"/>
      <c r="M43" s="224"/>
      <c r="N43" s="224"/>
      <c r="O43" s="225"/>
      <c r="P43" s="224"/>
      <c r="Q43" s="224"/>
      <c r="R43" s="224"/>
      <c r="S43" s="224"/>
      <c r="T43" s="226"/>
      <c r="U43" s="225"/>
    </row>
    <row r="44" spans="2:21" x14ac:dyDescent="0.2">
      <c r="B44" s="217">
        <v>35</v>
      </c>
      <c r="C44" s="159">
        <v>43799</v>
      </c>
      <c r="D44" s="160"/>
      <c r="E44" s="10" t="s">
        <v>825</v>
      </c>
      <c r="F44" s="218">
        <v>3400</v>
      </c>
      <c r="G44" s="219"/>
      <c r="H44" s="220">
        <f t="shared" si="1"/>
        <v>38681.490000000005</v>
      </c>
      <c r="I44" s="227"/>
      <c r="J44" s="227"/>
      <c r="K44" s="218"/>
      <c r="L44" s="219"/>
      <c r="M44" s="224"/>
      <c r="N44" s="224"/>
      <c r="O44" s="225"/>
      <c r="P44" s="224"/>
      <c r="Q44" s="224"/>
      <c r="R44" s="224"/>
      <c r="S44" s="224"/>
      <c r="T44" s="226"/>
      <c r="U44" s="225"/>
    </row>
    <row r="45" spans="2:21" x14ac:dyDescent="0.2">
      <c r="B45" s="217">
        <v>37</v>
      </c>
      <c r="C45" s="159">
        <v>43830</v>
      </c>
      <c r="D45" s="160"/>
      <c r="E45" s="10" t="s">
        <v>785</v>
      </c>
      <c r="F45" s="218">
        <v>1.45</v>
      </c>
      <c r="G45" s="219"/>
      <c r="H45" s="220">
        <f t="shared" si="1"/>
        <v>38682.94</v>
      </c>
      <c r="I45" s="227"/>
      <c r="J45" s="227"/>
      <c r="K45" s="218"/>
      <c r="L45" s="219"/>
      <c r="M45" s="224"/>
      <c r="N45" s="224"/>
      <c r="O45" s="225"/>
      <c r="P45" s="224"/>
      <c r="Q45" s="224"/>
      <c r="R45" s="224"/>
      <c r="S45" s="224"/>
      <c r="T45" s="226"/>
      <c r="U45" s="225"/>
    </row>
    <row r="46" spans="2:21" x14ac:dyDescent="0.2">
      <c r="B46" s="217">
        <v>38</v>
      </c>
      <c r="C46" s="159">
        <v>43830</v>
      </c>
      <c r="D46" s="160"/>
      <c r="E46" s="10" t="s">
        <v>818</v>
      </c>
      <c r="F46" s="218"/>
      <c r="G46" s="219">
        <v>0.28000000000000003</v>
      </c>
      <c r="H46" s="220">
        <f t="shared" si="1"/>
        <v>38682.660000000003</v>
      </c>
      <c r="I46" s="227"/>
      <c r="J46" s="227"/>
      <c r="K46" s="218"/>
      <c r="L46" s="219"/>
      <c r="M46" s="224"/>
      <c r="N46" s="224"/>
      <c r="O46" s="225"/>
      <c r="P46" s="224"/>
      <c r="Q46" s="224"/>
      <c r="R46" s="224"/>
      <c r="S46" s="224"/>
      <c r="T46" s="226"/>
      <c r="U46" s="225"/>
    </row>
    <row r="47" spans="2:21" x14ac:dyDescent="0.2">
      <c r="B47" s="217">
        <v>39</v>
      </c>
      <c r="C47" s="159">
        <v>43830</v>
      </c>
      <c r="D47" s="160"/>
      <c r="E47" s="10" t="s">
        <v>826</v>
      </c>
      <c r="F47" s="218"/>
      <c r="G47" s="219">
        <v>225</v>
      </c>
      <c r="H47" s="220">
        <f t="shared" si="1"/>
        <v>38457.660000000003</v>
      </c>
      <c r="I47" s="227"/>
      <c r="J47" s="227"/>
      <c r="K47" s="218"/>
      <c r="L47" s="219"/>
      <c r="M47" s="224"/>
      <c r="N47" s="224"/>
      <c r="O47" s="225"/>
      <c r="P47" s="224"/>
      <c r="Q47" s="224"/>
      <c r="R47" s="224"/>
      <c r="S47" s="224"/>
      <c r="T47" s="226"/>
      <c r="U47" s="225"/>
    </row>
    <row r="48" spans="2:21" x14ac:dyDescent="0.2">
      <c r="B48" s="217">
        <v>40</v>
      </c>
      <c r="C48" s="159">
        <v>43830</v>
      </c>
      <c r="D48" s="160"/>
      <c r="E48" s="10" t="s">
        <v>827</v>
      </c>
      <c r="F48" s="218"/>
      <c r="G48" s="219">
        <v>80</v>
      </c>
      <c r="H48" s="220">
        <f t="shared" si="1"/>
        <v>38377.660000000003</v>
      </c>
      <c r="I48" s="227"/>
      <c r="J48" s="227"/>
      <c r="K48" s="218"/>
      <c r="L48" s="219"/>
      <c r="M48" s="224"/>
      <c r="N48" s="224"/>
      <c r="O48" s="225"/>
      <c r="P48" s="224"/>
      <c r="Q48" s="224"/>
      <c r="R48" s="224"/>
      <c r="S48" s="224"/>
      <c r="T48" s="226"/>
      <c r="U48" s="225"/>
    </row>
    <row r="49" spans="2:21" x14ac:dyDescent="0.2">
      <c r="B49" s="217">
        <v>41</v>
      </c>
      <c r="C49" s="159">
        <v>43830</v>
      </c>
      <c r="D49" s="160"/>
      <c r="E49" s="10" t="s">
        <v>828</v>
      </c>
      <c r="F49" s="218"/>
      <c r="G49" s="219">
        <v>95</v>
      </c>
      <c r="H49" s="220">
        <f t="shared" si="1"/>
        <v>38282.660000000003</v>
      </c>
      <c r="I49" s="227"/>
      <c r="J49" s="227"/>
      <c r="K49" s="218"/>
      <c r="L49" s="219"/>
      <c r="M49" s="224"/>
      <c r="N49" s="224"/>
      <c r="O49" s="225"/>
      <c r="P49" s="224"/>
      <c r="Q49" s="224"/>
      <c r="R49" s="224"/>
      <c r="S49" s="224"/>
      <c r="T49" s="226"/>
      <c r="U49" s="225"/>
    </row>
    <row r="50" spans="2:21" x14ac:dyDescent="0.2">
      <c r="B50" s="217">
        <v>42</v>
      </c>
      <c r="C50" s="159">
        <v>43830</v>
      </c>
      <c r="D50" s="160"/>
      <c r="E50" s="10" t="s">
        <v>829</v>
      </c>
      <c r="F50" s="218"/>
      <c r="G50" s="219">
        <v>32</v>
      </c>
      <c r="H50" s="220">
        <f t="shared" si="1"/>
        <v>38250.660000000003</v>
      </c>
      <c r="I50" s="227"/>
      <c r="J50" s="227"/>
      <c r="K50" s="218"/>
      <c r="L50" s="219"/>
      <c r="M50" s="224"/>
      <c r="N50" s="224"/>
      <c r="O50" s="225"/>
      <c r="P50" s="224"/>
      <c r="Q50" s="224"/>
      <c r="R50" s="224"/>
      <c r="S50" s="224"/>
      <c r="T50" s="226"/>
      <c r="U50" s="225"/>
    </row>
    <row r="51" spans="2:21" x14ac:dyDescent="0.2">
      <c r="B51" s="217">
        <v>43</v>
      </c>
      <c r="C51" s="159">
        <v>43830</v>
      </c>
      <c r="D51" s="160"/>
      <c r="E51" s="10" t="s">
        <v>822</v>
      </c>
      <c r="F51" s="218"/>
      <c r="G51" s="219">
        <v>30</v>
      </c>
      <c r="H51" s="220">
        <f t="shared" si="1"/>
        <v>38220.660000000003</v>
      </c>
      <c r="I51" s="227"/>
      <c r="J51" s="227"/>
      <c r="K51" s="218"/>
      <c r="L51" s="219"/>
      <c r="M51" s="224"/>
      <c r="N51" s="224"/>
      <c r="O51" s="225"/>
      <c r="P51" s="224"/>
      <c r="Q51" s="224"/>
      <c r="R51" s="224"/>
      <c r="S51" s="224"/>
      <c r="T51" s="226"/>
      <c r="U51" s="225"/>
    </row>
    <row r="52" spans="2:21" ht="15" x14ac:dyDescent="0.25">
      <c r="B52" s="217">
        <v>44</v>
      </c>
      <c r="C52" s="159">
        <v>43830</v>
      </c>
      <c r="D52" s="160"/>
      <c r="E52" s="10" t="s">
        <v>830</v>
      </c>
      <c r="F52" s="218">
        <v>1100</v>
      </c>
      <c r="G52" s="219"/>
      <c r="H52" s="274">
        <f t="shared" si="1"/>
        <v>39320.660000000003</v>
      </c>
      <c r="I52" s="227"/>
      <c r="J52" s="227"/>
      <c r="K52" s="218"/>
      <c r="L52" s="219"/>
      <c r="M52" s="224"/>
      <c r="N52" s="224"/>
      <c r="O52" s="225"/>
      <c r="P52" s="224"/>
      <c r="Q52" s="224"/>
      <c r="R52" s="224"/>
      <c r="S52" s="224"/>
      <c r="T52" s="226"/>
      <c r="U52" s="225"/>
    </row>
    <row r="53" spans="2:21" x14ac:dyDescent="0.2">
      <c r="B53" s="217">
        <v>45</v>
      </c>
      <c r="C53" s="159">
        <v>44105</v>
      </c>
      <c r="D53" s="160"/>
      <c r="E53" s="10" t="s">
        <v>830</v>
      </c>
      <c r="F53" s="218">
        <v>400</v>
      </c>
      <c r="G53" s="219"/>
      <c r="H53" s="220">
        <f t="shared" si="1"/>
        <v>39720.660000000003</v>
      </c>
      <c r="I53" s="227"/>
      <c r="J53" s="227"/>
      <c r="K53" s="218"/>
      <c r="L53" s="219"/>
      <c r="M53" s="224"/>
      <c r="N53" s="224"/>
      <c r="O53" s="225"/>
      <c r="P53" s="224"/>
      <c r="Q53" s="224"/>
      <c r="R53" s="224"/>
      <c r="S53" s="224"/>
      <c r="T53" s="226"/>
      <c r="U53" s="225"/>
    </row>
    <row r="54" spans="2:21" x14ac:dyDescent="0.2">
      <c r="B54" s="217">
        <v>46</v>
      </c>
      <c r="C54" s="276" t="s">
        <v>831</v>
      </c>
      <c r="D54" s="157"/>
      <c r="E54" s="87" t="s">
        <v>822</v>
      </c>
      <c r="F54" s="218"/>
      <c r="G54" s="219">
        <v>30</v>
      </c>
      <c r="H54" s="220">
        <f t="shared" si="1"/>
        <v>39690.660000000003</v>
      </c>
      <c r="I54" s="227"/>
      <c r="J54" s="227"/>
      <c r="K54" s="218"/>
      <c r="L54" s="219"/>
      <c r="M54" s="224"/>
      <c r="N54" s="224"/>
      <c r="O54" s="225"/>
      <c r="P54" s="224"/>
      <c r="Q54" s="224"/>
      <c r="R54" s="224"/>
      <c r="S54" s="224"/>
      <c r="T54" s="226"/>
      <c r="U54" s="225"/>
    </row>
    <row r="55" spans="2:21" x14ac:dyDescent="0.2">
      <c r="B55" s="217">
        <v>47</v>
      </c>
      <c r="C55" s="159">
        <v>44106</v>
      </c>
      <c r="D55" s="157"/>
      <c r="E55" s="10" t="s">
        <v>830</v>
      </c>
      <c r="F55" s="218">
        <v>400</v>
      </c>
      <c r="G55" s="219"/>
      <c r="H55" s="220">
        <f t="shared" si="1"/>
        <v>40090.660000000003</v>
      </c>
      <c r="I55" s="227"/>
      <c r="J55" s="227"/>
      <c r="K55" s="218"/>
      <c r="L55" s="219"/>
      <c r="M55" s="224"/>
      <c r="N55" s="224"/>
      <c r="O55" s="225"/>
      <c r="P55" s="224"/>
      <c r="Q55" s="224"/>
      <c r="R55" s="224"/>
      <c r="S55" s="224"/>
      <c r="T55" s="226"/>
      <c r="U55" s="225"/>
    </row>
    <row r="56" spans="2:21" x14ac:dyDescent="0.2">
      <c r="B56" s="217">
        <v>48</v>
      </c>
      <c r="C56" s="276" t="s">
        <v>832</v>
      </c>
      <c r="D56" s="157"/>
      <c r="E56" s="87" t="s">
        <v>822</v>
      </c>
      <c r="F56" s="218"/>
      <c r="G56" s="219">
        <v>30</v>
      </c>
      <c r="H56" s="220">
        <f t="shared" si="1"/>
        <v>40060.660000000003</v>
      </c>
      <c r="I56" s="227"/>
      <c r="J56" s="227"/>
      <c r="K56" s="218"/>
      <c r="L56" s="219"/>
      <c r="M56" s="224"/>
      <c r="N56" s="224"/>
      <c r="O56" s="225"/>
      <c r="P56" s="224"/>
      <c r="Q56" s="224"/>
      <c r="R56" s="224"/>
      <c r="S56" s="224"/>
      <c r="T56" s="226"/>
      <c r="U56" s="225"/>
    </row>
    <row r="57" spans="2:21" x14ac:dyDescent="0.2">
      <c r="B57" s="217">
        <v>49</v>
      </c>
      <c r="C57" s="159">
        <v>44107</v>
      </c>
      <c r="D57" s="157"/>
      <c r="E57" s="10" t="s">
        <v>830</v>
      </c>
      <c r="F57" s="218">
        <v>400</v>
      </c>
      <c r="G57" s="219"/>
      <c r="H57" s="220">
        <f t="shared" si="1"/>
        <v>40460.660000000003</v>
      </c>
      <c r="I57" s="227"/>
      <c r="J57" s="227"/>
      <c r="K57" s="218"/>
      <c r="L57" s="219"/>
      <c r="M57" s="224"/>
      <c r="N57" s="224"/>
      <c r="O57" s="225"/>
      <c r="P57" s="224"/>
      <c r="Q57" s="224"/>
      <c r="R57" s="224"/>
      <c r="S57" s="224"/>
      <c r="T57" s="226"/>
      <c r="U57" s="225"/>
    </row>
    <row r="58" spans="2:21" x14ac:dyDescent="0.2">
      <c r="B58" s="217">
        <v>50</v>
      </c>
      <c r="C58" s="159" t="s">
        <v>833</v>
      </c>
      <c r="D58" s="157"/>
      <c r="E58" s="87" t="s">
        <v>785</v>
      </c>
      <c r="F58" s="218">
        <v>1.01</v>
      </c>
      <c r="G58" s="219"/>
      <c r="H58" s="220">
        <f t="shared" si="1"/>
        <v>40461.670000000006</v>
      </c>
      <c r="I58" s="227"/>
      <c r="J58" s="227"/>
      <c r="K58" s="218"/>
      <c r="L58" s="219"/>
      <c r="M58" s="224"/>
      <c r="N58" s="224"/>
      <c r="O58" s="225"/>
      <c r="P58" s="224"/>
      <c r="Q58" s="224"/>
      <c r="R58" s="224"/>
      <c r="S58" s="224"/>
      <c r="T58" s="226"/>
      <c r="U58" s="225"/>
    </row>
    <row r="59" spans="2:21" x14ac:dyDescent="0.2">
      <c r="B59" s="217">
        <v>51</v>
      </c>
      <c r="C59" s="159" t="s">
        <v>834</v>
      </c>
      <c r="D59" s="157"/>
      <c r="E59" s="87" t="s">
        <v>818</v>
      </c>
      <c r="F59" s="218"/>
      <c r="G59" s="219">
        <v>0.19</v>
      </c>
      <c r="H59" s="220">
        <f t="shared" si="1"/>
        <v>40461.480000000003</v>
      </c>
      <c r="I59" s="227"/>
      <c r="J59" s="227"/>
      <c r="K59" s="218"/>
      <c r="L59" s="219"/>
      <c r="M59" s="224"/>
      <c r="N59" s="224"/>
      <c r="O59" s="225"/>
      <c r="P59" s="224"/>
      <c r="Q59" s="224"/>
      <c r="R59" s="224"/>
      <c r="S59" s="224"/>
      <c r="T59" s="226"/>
      <c r="U59" s="225"/>
    </row>
    <row r="60" spans="2:21" x14ac:dyDescent="0.2">
      <c r="B60" s="217">
        <v>52</v>
      </c>
      <c r="C60" s="88" t="s">
        <v>833</v>
      </c>
      <c r="D60" s="157"/>
      <c r="E60" s="87" t="s">
        <v>826</v>
      </c>
      <c r="F60" s="218"/>
      <c r="G60" s="219">
        <v>225</v>
      </c>
      <c r="H60" s="220">
        <f t="shared" si="1"/>
        <v>40236.480000000003</v>
      </c>
      <c r="I60" s="227"/>
      <c r="J60" s="227"/>
      <c r="K60" s="218"/>
      <c r="L60" s="219"/>
      <c r="M60" s="224"/>
      <c r="N60" s="224"/>
      <c r="O60" s="225"/>
      <c r="P60" s="224"/>
      <c r="Q60" s="224"/>
      <c r="R60" s="224"/>
      <c r="S60" s="224"/>
      <c r="T60" s="226"/>
      <c r="U60" s="225"/>
    </row>
    <row r="61" spans="2:21" x14ac:dyDescent="0.2">
      <c r="B61" s="217">
        <v>53</v>
      </c>
      <c r="C61" s="88" t="s">
        <v>833</v>
      </c>
      <c r="D61" s="157"/>
      <c r="E61" s="87" t="s">
        <v>835</v>
      </c>
      <c r="F61" s="218"/>
      <c r="G61" s="219">
        <v>15</v>
      </c>
      <c r="H61" s="220">
        <f t="shared" si="1"/>
        <v>40221.480000000003</v>
      </c>
      <c r="I61" s="227"/>
      <c r="J61" s="227"/>
      <c r="K61" s="218"/>
      <c r="L61" s="219"/>
      <c r="M61" s="224"/>
      <c r="N61" s="224"/>
      <c r="O61" s="225"/>
      <c r="P61" s="224"/>
      <c r="Q61" s="224"/>
      <c r="R61" s="224"/>
      <c r="S61" s="224"/>
      <c r="T61" s="226"/>
      <c r="U61" s="225"/>
    </row>
    <row r="62" spans="2:21" x14ac:dyDescent="0.2">
      <c r="B62" s="217">
        <v>54</v>
      </c>
      <c r="C62" s="88" t="s">
        <v>833</v>
      </c>
      <c r="D62" s="157"/>
      <c r="E62" s="87" t="s">
        <v>829</v>
      </c>
      <c r="F62" s="218"/>
      <c r="G62" s="219">
        <v>6</v>
      </c>
      <c r="H62" s="220">
        <f t="shared" si="1"/>
        <v>40215.480000000003</v>
      </c>
      <c r="I62" s="227"/>
      <c r="J62" s="227"/>
      <c r="K62" s="218"/>
      <c r="L62" s="219"/>
      <c r="M62" s="224"/>
      <c r="N62" s="224"/>
      <c r="O62" s="225"/>
      <c r="P62" s="224"/>
      <c r="Q62" s="224"/>
      <c r="R62" s="224"/>
      <c r="S62" s="224"/>
      <c r="T62" s="226"/>
      <c r="U62" s="225"/>
    </row>
    <row r="63" spans="2:21" x14ac:dyDescent="0.2">
      <c r="B63" s="217">
        <v>55</v>
      </c>
      <c r="C63" s="159" t="s">
        <v>833</v>
      </c>
      <c r="D63" s="160"/>
      <c r="E63" s="10" t="s">
        <v>822</v>
      </c>
      <c r="F63" s="218"/>
      <c r="G63" s="219">
        <v>30</v>
      </c>
      <c r="H63" s="220">
        <f t="shared" si="1"/>
        <v>40185.480000000003</v>
      </c>
      <c r="I63" s="227"/>
      <c r="J63" s="227"/>
      <c r="K63" s="218"/>
      <c r="L63" s="219"/>
      <c r="M63" s="224"/>
      <c r="N63" s="224"/>
      <c r="O63" s="225"/>
      <c r="P63" s="224"/>
      <c r="Q63" s="224"/>
      <c r="R63" s="224"/>
      <c r="S63" s="224"/>
      <c r="T63" s="226"/>
      <c r="U63" s="225"/>
    </row>
    <row r="64" spans="2:21" x14ac:dyDescent="0.2">
      <c r="B64" s="217">
        <v>56</v>
      </c>
      <c r="C64" s="159" t="s">
        <v>836</v>
      </c>
      <c r="D64" s="160"/>
      <c r="E64" s="10" t="s">
        <v>830</v>
      </c>
      <c r="F64" s="218">
        <v>400</v>
      </c>
      <c r="G64" s="219"/>
      <c r="H64" s="220">
        <f t="shared" si="1"/>
        <v>40585.480000000003</v>
      </c>
      <c r="I64" s="227"/>
      <c r="J64" s="227"/>
      <c r="K64" s="218"/>
      <c r="L64" s="219"/>
      <c r="M64" s="224"/>
      <c r="N64" s="224"/>
      <c r="O64" s="225"/>
      <c r="P64" s="224"/>
      <c r="Q64" s="224"/>
      <c r="R64" s="224"/>
      <c r="S64" s="224"/>
      <c r="T64" s="226"/>
      <c r="U64" s="225"/>
    </row>
    <row r="65" spans="1:21" ht="15" x14ac:dyDescent="0.25">
      <c r="B65" s="217">
        <v>57</v>
      </c>
      <c r="C65" s="159" t="s">
        <v>837</v>
      </c>
      <c r="D65" s="160"/>
      <c r="E65" s="10" t="s">
        <v>822</v>
      </c>
      <c r="F65" s="218"/>
      <c r="G65" s="219">
        <v>30</v>
      </c>
      <c r="H65" s="274">
        <f t="shared" si="1"/>
        <v>40555.480000000003</v>
      </c>
      <c r="I65" s="227"/>
      <c r="J65" s="227"/>
      <c r="K65" s="218"/>
      <c r="L65" s="219"/>
      <c r="M65" s="224"/>
      <c r="N65" s="224"/>
      <c r="O65" s="225"/>
      <c r="P65" s="224"/>
      <c r="Q65" s="224"/>
      <c r="R65" s="224"/>
      <c r="S65" s="224"/>
      <c r="T65" s="226"/>
      <c r="U65" s="225"/>
    </row>
    <row r="66" spans="1:21" x14ac:dyDescent="0.2">
      <c r="B66" s="217">
        <v>58</v>
      </c>
      <c r="C66" s="159"/>
      <c r="D66" s="160"/>
      <c r="E66" s="10"/>
      <c r="F66" s="218"/>
      <c r="G66" s="219"/>
      <c r="H66" s="220"/>
      <c r="I66" s="227"/>
      <c r="J66" s="227"/>
      <c r="K66" s="218"/>
      <c r="L66" s="219"/>
      <c r="M66" s="224"/>
      <c r="N66" s="224"/>
      <c r="O66" s="225"/>
      <c r="P66" s="224"/>
      <c r="Q66" s="224"/>
      <c r="R66" s="224"/>
      <c r="S66" s="224"/>
      <c r="T66" s="226"/>
      <c r="U66" s="225"/>
    </row>
    <row r="67" spans="1:21" x14ac:dyDescent="0.2">
      <c r="B67" s="217">
        <v>59</v>
      </c>
      <c r="C67" s="162"/>
      <c r="D67" s="259"/>
      <c r="E67" s="260"/>
      <c r="F67" s="230"/>
      <c r="G67" s="231"/>
      <c r="H67" s="220"/>
      <c r="I67" s="233"/>
      <c r="J67" s="231"/>
      <c r="K67" s="233"/>
      <c r="L67" s="261"/>
      <c r="M67" s="262"/>
      <c r="N67" s="234"/>
      <c r="O67" s="225"/>
      <c r="P67" s="234"/>
      <c r="Q67" s="234"/>
      <c r="R67" s="234"/>
      <c r="S67" s="234"/>
      <c r="T67" s="236"/>
      <c r="U67" s="235"/>
    </row>
    <row r="68" spans="1:21" x14ac:dyDescent="0.2">
      <c r="B68" s="217">
        <v>60</v>
      </c>
      <c r="C68" s="88"/>
      <c r="D68" s="259"/>
      <c r="E68" s="263"/>
      <c r="F68" s="218"/>
      <c r="G68" s="264"/>
      <c r="H68" s="220"/>
      <c r="I68" s="220"/>
      <c r="J68" s="219"/>
      <c r="K68" s="227"/>
      <c r="L68" s="264"/>
      <c r="M68" s="265"/>
      <c r="N68" s="224"/>
      <c r="O68" s="225"/>
      <c r="P68" s="224"/>
      <c r="Q68" s="224"/>
      <c r="R68" s="224"/>
      <c r="S68" s="224"/>
      <c r="T68" s="226"/>
      <c r="U68" s="225"/>
    </row>
    <row r="69" spans="1:21" x14ac:dyDescent="0.2">
      <c r="B69" s="217">
        <v>61</v>
      </c>
      <c r="C69" s="88"/>
      <c r="D69" s="259"/>
      <c r="E69" s="263"/>
      <c r="F69" s="218"/>
      <c r="G69" s="264"/>
      <c r="H69" s="220"/>
      <c r="I69" s="220"/>
      <c r="J69" s="219"/>
      <c r="K69" s="227"/>
      <c r="L69" s="264"/>
      <c r="M69" s="265"/>
      <c r="N69" s="224"/>
      <c r="O69" s="225"/>
      <c r="P69" s="224"/>
      <c r="Q69" s="224"/>
      <c r="R69" s="224"/>
      <c r="S69" s="224"/>
      <c r="T69" s="226"/>
      <c r="U69" s="225"/>
    </row>
    <row r="70" spans="1:21" x14ac:dyDescent="0.2">
      <c r="A70" s="89"/>
      <c r="B70" s="269">
        <v>62</v>
      </c>
      <c r="C70" s="88"/>
      <c r="D70" s="270"/>
      <c r="E70" s="89"/>
      <c r="F70" s="220"/>
      <c r="G70" s="220"/>
      <c r="H70" s="220"/>
      <c r="I70" s="220"/>
      <c r="J70" s="220"/>
      <c r="K70" s="220"/>
      <c r="L70" s="220"/>
      <c r="M70" s="224"/>
      <c r="N70" s="224"/>
      <c r="O70" s="224"/>
      <c r="P70" s="224"/>
      <c r="Q70" s="224"/>
      <c r="R70" s="224"/>
      <c r="S70" s="224"/>
      <c r="T70" s="224"/>
      <c r="U70" s="224"/>
    </row>
    <row r="71" spans="1:21" x14ac:dyDescent="0.2">
      <c r="A71" s="89"/>
      <c r="B71" s="269">
        <v>63</v>
      </c>
      <c r="C71" s="88"/>
      <c r="D71" s="270"/>
      <c r="E71" s="89"/>
      <c r="F71" s="220"/>
      <c r="G71" s="220"/>
      <c r="H71" s="220"/>
      <c r="I71" s="220"/>
      <c r="J71" s="220"/>
      <c r="K71" s="220"/>
      <c r="L71" s="220"/>
      <c r="M71" s="224"/>
      <c r="N71" s="224"/>
      <c r="O71" s="224"/>
      <c r="P71" s="224"/>
      <c r="Q71" s="224"/>
      <c r="R71" s="224"/>
      <c r="S71" s="224"/>
      <c r="T71" s="224"/>
      <c r="U71" s="224"/>
    </row>
    <row r="72" spans="1:21" x14ac:dyDescent="0.2">
      <c r="A72" s="89"/>
      <c r="B72" s="269">
        <v>64</v>
      </c>
      <c r="C72" s="88"/>
      <c r="D72" s="270"/>
      <c r="E72" s="89"/>
      <c r="F72" s="220"/>
      <c r="G72" s="220"/>
      <c r="H72" s="220"/>
      <c r="I72" s="220"/>
      <c r="J72" s="220"/>
      <c r="K72" s="220"/>
      <c r="L72" s="220"/>
      <c r="M72" s="224"/>
      <c r="N72" s="224"/>
      <c r="O72" s="224"/>
      <c r="P72" s="224"/>
      <c r="Q72" s="224"/>
      <c r="R72" s="224"/>
      <c r="S72" s="224"/>
      <c r="T72" s="224"/>
      <c r="U72" s="224"/>
    </row>
    <row r="73" spans="1:21" x14ac:dyDescent="0.2">
      <c r="A73" s="89"/>
      <c r="B73" s="269">
        <v>65</v>
      </c>
      <c r="C73" s="88"/>
      <c r="D73" s="270"/>
      <c r="E73" s="89"/>
      <c r="F73" s="220"/>
      <c r="G73" s="220"/>
      <c r="H73" s="220"/>
      <c r="I73" s="220"/>
      <c r="J73" s="220"/>
      <c r="K73" s="220"/>
      <c r="L73" s="220"/>
      <c r="M73" s="224"/>
      <c r="N73" s="224"/>
      <c r="O73" s="224"/>
      <c r="P73" s="224"/>
      <c r="Q73" s="224"/>
      <c r="R73" s="224"/>
      <c r="S73" s="224"/>
      <c r="T73" s="224"/>
      <c r="U73" s="224"/>
    </row>
    <row r="74" spans="1:21" x14ac:dyDescent="0.2">
      <c r="A74" s="89"/>
      <c r="B74" s="269">
        <v>66</v>
      </c>
      <c r="C74" s="88"/>
      <c r="D74" s="270"/>
      <c r="E74" s="89"/>
      <c r="F74" s="220"/>
      <c r="G74" s="220"/>
      <c r="H74" s="220"/>
      <c r="I74" s="220"/>
      <c r="J74" s="220"/>
      <c r="K74" s="220"/>
      <c r="L74" s="220"/>
      <c r="M74" s="224"/>
      <c r="N74" s="224"/>
      <c r="O74" s="224"/>
      <c r="P74" s="224"/>
      <c r="Q74" s="224"/>
      <c r="R74" s="224"/>
      <c r="S74" s="224"/>
      <c r="T74" s="224"/>
      <c r="U74" s="224"/>
    </row>
    <row r="75" spans="1:21" s="182" customFormat="1" ht="15" x14ac:dyDescent="0.25">
      <c r="A75" s="271"/>
      <c r="B75" s="269">
        <v>67</v>
      </c>
      <c r="C75" s="88"/>
      <c r="D75" s="270"/>
      <c r="E75" s="89"/>
      <c r="F75" s="207"/>
      <c r="G75" s="220"/>
      <c r="H75" s="220"/>
      <c r="I75" s="207"/>
      <c r="J75" s="220"/>
      <c r="K75" s="220"/>
      <c r="L75" s="220"/>
      <c r="M75" s="224"/>
      <c r="N75" s="224"/>
      <c r="O75" s="224"/>
      <c r="P75" s="224"/>
      <c r="Q75" s="224"/>
      <c r="R75" s="224"/>
      <c r="S75" s="224"/>
      <c r="T75" s="224"/>
      <c r="U75" s="224"/>
    </row>
    <row r="76" spans="1:21" x14ac:dyDescent="0.2">
      <c r="A76" s="89"/>
      <c r="B76" s="269">
        <v>68</v>
      </c>
      <c r="C76" s="88"/>
      <c r="D76" s="269"/>
      <c r="E76" s="272"/>
      <c r="F76" s="220"/>
      <c r="G76" s="220"/>
      <c r="H76" s="220"/>
      <c r="I76" s="220"/>
      <c r="J76" s="220"/>
      <c r="K76" s="220"/>
      <c r="L76" s="220"/>
      <c r="M76" s="224"/>
      <c r="N76" s="224"/>
      <c r="O76" s="224"/>
      <c r="P76" s="224"/>
      <c r="Q76" s="224"/>
      <c r="R76" s="224"/>
      <c r="S76" s="224"/>
      <c r="T76" s="224"/>
      <c r="U76" s="224"/>
    </row>
    <row r="77" spans="1:21" x14ac:dyDescent="0.2">
      <c r="A77" s="89"/>
      <c r="B77" s="269">
        <v>69</v>
      </c>
      <c r="C77" s="88"/>
      <c r="D77" s="269"/>
      <c r="E77" s="272"/>
      <c r="F77" s="220"/>
      <c r="G77" s="220"/>
      <c r="H77" s="220"/>
      <c r="I77" s="220"/>
      <c r="J77" s="220"/>
      <c r="K77" s="220"/>
      <c r="L77" s="220"/>
      <c r="M77" s="224"/>
      <c r="N77" s="224"/>
      <c r="O77" s="224"/>
      <c r="P77" s="224"/>
      <c r="Q77" s="224"/>
      <c r="R77" s="224"/>
      <c r="S77" s="224"/>
      <c r="T77" s="224"/>
      <c r="U77" s="224"/>
    </row>
    <row r="78" spans="1:21" x14ac:dyDescent="0.2">
      <c r="A78" s="89"/>
      <c r="B78" s="269">
        <v>70</v>
      </c>
      <c r="C78" s="88"/>
      <c r="D78" s="269"/>
      <c r="E78" s="272"/>
      <c r="F78" s="220"/>
      <c r="G78" s="220"/>
      <c r="H78" s="220"/>
      <c r="I78" s="220"/>
      <c r="J78" s="220"/>
      <c r="K78" s="220"/>
      <c r="L78" s="220"/>
      <c r="M78" s="224"/>
      <c r="N78" s="224"/>
      <c r="O78" s="224"/>
      <c r="P78" s="224"/>
      <c r="Q78" s="224"/>
      <c r="R78" s="224"/>
      <c r="S78" s="224"/>
      <c r="T78" s="224"/>
      <c r="U78" s="224"/>
    </row>
    <row r="79" spans="1:21" x14ac:dyDescent="0.2">
      <c r="A79" s="89"/>
      <c r="B79" s="269">
        <v>71</v>
      </c>
      <c r="C79" s="88"/>
      <c r="D79" s="269"/>
      <c r="E79" s="272"/>
      <c r="F79" s="220"/>
      <c r="G79" s="220"/>
      <c r="H79" s="220"/>
      <c r="I79" s="220"/>
      <c r="J79" s="220"/>
      <c r="K79" s="220"/>
      <c r="L79" s="220"/>
      <c r="M79" s="224"/>
      <c r="N79" s="224"/>
      <c r="O79" s="224"/>
      <c r="P79" s="224"/>
      <c r="Q79" s="224"/>
      <c r="R79" s="224"/>
      <c r="S79" s="224"/>
      <c r="T79" s="224"/>
      <c r="U79" s="224"/>
    </row>
    <row r="80" spans="1:21" x14ac:dyDescent="0.2">
      <c r="A80" s="89"/>
      <c r="B80" s="269">
        <v>72</v>
      </c>
      <c r="C80" s="88"/>
      <c r="D80" s="269"/>
      <c r="E80" s="272"/>
      <c r="F80" s="220"/>
      <c r="G80" s="220"/>
      <c r="H80" s="220"/>
      <c r="I80" s="220"/>
      <c r="J80" s="220"/>
      <c r="K80" s="220"/>
      <c r="L80" s="220"/>
      <c r="M80" s="224"/>
      <c r="N80" s="224"/>
      <c r="O80" s="224"/>
      <c r="P80" s="224"/>
      <c r="Q80" s="224"/>
      <c r="R80" s="224"/>
      <c r="S80" s="224"/>
      <c r="T80" s="224"/>
      <c r="U80" s="224"/>
    </row>
    <row r="81" spans="1:21" x14ac:dyDescent="0.2">
      <c r="A81" s="89"/>
      <c r="B81" s="269">
        <v>73</v>
      </c>
      <c r="C81" s="88"/>
      <c r="D81" s="269"/>
      <c r="E81" s="272"/>
      <c r="F81" s="220"/>
      <c r="G81" s="220"/>
      <c r="H81" s="220"/>
      <c r="I81" s="220"/>
      <c r="J81" s="220"/>
      <c r="K81" s="220"/>
      <c r="L81" s="220"/>
      <c r="M81" s="224"/>
      <c r="N81" s="224"/>
      <c r="O81" s="224"/>
      <c r="P81" s="224"/>
      <c r="Q81" s="224"/>
      <c r="R81" s="224"/>
      <c r="S81" s="224"/>
      <c r="T81" s="224"/>
      <c r="U81" s="224"/>
    </row>
    <row r="82" spans="1:21" x14ac:dyDescent="0.2">
      <c r="A82" s="89"/>
      <c r="B82" s="269">
        <v>74</v>
      </c>
      <c r="C82" s="88"/>
      <c r="D82" s="269"/>
      <c r="E82" s="272"/>
      <c r="F82" s="220"/>
      <c r="G82" s="220"/>
      <c r="H82" s="220"/>
      <c r="I82" s="220"/>
      <c r="J82" s="220"/>
      <c r="K82" s="220"/>
      <c r="L82" s="220"/>
      <c r="M82" s="224"/>
      <c r="N82" s="224"/>
      <c r="O82" s="224"/>
      <c r="P82" s="224"/>
      <c r="Q82" s="224"/>
      <c r="R82" s="224"/>
      <c r="S82" s="224"/>
      <c r="T82" s="224"/>
      <c r="U82" s="224"/>
    </row>
    <row r="83" spans="1:21" x14ac:dyDescent="0.2">
      <c r="A83" s="89"/>
      <c r="B83" s="269">
        <v>75</v>
      </c>
      <c r="C83" s="88"/>
      <c r="D83" s="269"/>
      <c r="E83" s="272"/>
      <c r="F83" s="220"/>
      <c r="G83" s="220"/>
      <c r="H83" s="220"/>
      <c r="I83" s="220"/>
      <c r="J83" s="220"/>
      <c r="K83" s="220"/>
      <c r="L83" s="220"/>
      <c r="M83" s="224"/>
      <c r="N83" s="224"/>
      <c r="O83" s="224"/>
      <c r="P83" s="224"/>
      <c r="Q83" s="224"/>
      <c r="R83" s="224"/>
      <c r="S83" s="224"/>
      <c r="T83" s="224"/>
      <c r="U83" s="224"/>
    </row>
    <row r="84" spans="1:21" x14ac:dyDescent="0.2">
      <c r="A84" s="89"/>
      <c r="B84" s="269">
        <v>76</v>
      </c>
      <c r="C84" s="88"/>
      <c r="D84" s="269"/>
      <c r="E84" s="272"/>
      <c r="F84" s="220"/>
      <c r="G84" s="220"/>
      <c r="H84" s="220"/>
      <c r="I84" s="220"/>
      <c r="J84" s="220"/>
      <c r="K84" s="220"/>
      <c r="L84" s="220"/>
      <c r="M84" s="224"/>
      <c r="N84" s="224"/>
      <c r="O84" s="224"/>
      <c r="P84" s="224"/>
      <c r="Q84" s="224"/>
      <c r="R84" s="224"/>
      <c r="S84" s="224"/>
      <c r="T84" s="224"/>
      <c r="U84" s="224"/>
    </row>
    <row r="85" spans="1:21" x14ac:dyDescent="0.2">
      <c r="A85" s="89"/>
      <c r="B85" s="269">
        <v>77</v>
      </c>
      <c r="C85" s="88"/>
      <c r="D85" s="269"/>
      <c r="E85" s="272"/>
      <c r="F85" s="220"/>
      <c r="G85" s="220"/>
      <c r="H85" s="220"/>
      <c r="I85" s="220"/>
      <c r="J85" s="220"/>
      <c r="K85" s="220"/>
      <c r="L85" s="220"/>
      <c r="M85" s="224"/>
      <c r="N85" s="224"/>
      <c r="O85" s="224"/>
      <c r="P85" s="224"/>
      <c r="Q85" s="224"/>
      <c r="R85" s="224"/>
      <c r="S85" s="224"/>
      <c r="T85" s="224"/>
      <c r="U85" s="224"/>
    </row>
  </sheetData>
  <sheetProtection selectLockedCells="1" selectUnlockedCells="1"/>
  <mergeCells count="7">
    <mergeCell ref="B1:U1"/>
    <mergeCell ref="B2:B3"/>
    <mergeCell ref="C2:C3"/>
    <mergeCell ref="D2:D3"/>
    <mergeCell ref="E2:E3"/>
    <mergeCell ref="F2:L2"/>
    <mergeCell ref="M2:U2"/>
  </mergeCells>
  <pageMargins left="0.59027777777777779" right="0" top="0.78749999999999998" bottom="0" header="0.51180555555555551" footer="0.51180555555555551"/>
  <pageSetup paperSize="9" scale="43" firstPageNumber="0" fitToHeight="2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85"/>
  <sheetViews>
    <sheetView topLeftCell="F1" zoomScale="80" zoomScaleNormal="80" workbookViewId="0">
      <pane ySplit="3" topLeftCell="A64" activePane="bottomLeft" state="frozen"/>
      <selection pane="bottomLeft"/>
    </sheetView>
  </sheetViews>
  <sheetFormatPr defaultRowHeight="14.25" x14ac:dyDescent="0.2"/>
  <cols>
    <col min="4" max="4" width="20.875" bestFit="1" customWidth="1"/>
    <col min="5" max="7" width="13.25" bestFit="1" customWidth="1"/>
    <col min="12" max="12" width="13.75" customWidth="1"/>
    <col min="13" max="13" width="12.625" bestFit="1" customWidth="1"/>
    <col min="14" max="14" width="13.875" customWidth="1"/>
    <col min="15" max="15" width="12.625" customWidth="1"/>
    <col min="17" max="17" width="14.625" customWidth="1"/>
    <col min="18" max="18" width="13.5" customWidth="1"/>
    <col min="19" max="19" width="14.125" customWidth="1"/>
    <col min="20" max="20" width="16.375" customWidth="1"/>
  </cols>
  <sheetData>
    <row r="1" spans="1:20" ht="18.75" thickBot="1" x14ac:dyDescent="0.25">
      <c r="A1" s="300" t="s">
        <v>790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</row>
    <row r="2" spans="1:20" ht="13.7" customHeight="1" thickBot="1" x14ac:dyDescent="0.3">
      <c r="A2" s="294" t="s">
        <v>5</v>
      </c>
      <c r="B2" s="295" t="s">
        <v>6</v>
      </c>
      <c r="C2" s="296" t="s">
        <v>511</v>
      </c>
      <c r="D2" s="297" t="s">
        <v>7</v>
      </c>
      <c r="E2" s="301" t="s">
        <v>1</v>
      </c>
      <c r="F2" s="301"/>
      <c r="G2" s="301"/>
      <c r="H2" s="301"/>
      <c r="I2" s="301"/>
      <c r="J2" s="301"/>
      <c r="K2" s="301"/>
      <c r="L2" s="302" t="s">
        <v>3</v>
      </c>
      <c r="M2" s="302"/>
      <c r="N2" s="302"/>
      <c r="O2" s="302"/>
      <c r="P2" s="302"/>
      <c r="Q2" s="302"/>
      <c r="R2" s="302"/>
      <c r="S2" s="302"/>
      <c r="T2" s="302"/>
    </row>
    <row r="3" spans="1:20" ht="44.25" thickBot="1" x14ac:dyDescent="0.3">
      <c r="A3" s="294"/>
      <c r="B3" s="295"/>
      <c r="C3" s="296"/>
      <c r="D3" s="297"/>
      <c r="E3" s="134" t="s">
        <v>8</v>
      </c>
      <c r="F3" s="135" t="s">
        <v>9</v>
      </c>
      <c r="G3" s="136" t="s">
        <v>10</v>
      </c>
      <c r="H3" s="256" t="s">
        <v>320</v>
      </c>
      <c r="I3" s="138" t="s">
        <v>348</v>
      </c>
      <c r="J3" s="135" t="s">
        <v>159</v>
      </c>
      <c r="K3" s="134" t="s">
        <v>11</v>
      </c>
      <c r="L3" s="139" t="s">
        <v>13</v>
      </c>
      <c r="M3" s="140" t="s">
        <v>14</v>
      </c>
      <c r="N3" s="141" t="s">
        <v>10</v>
      </c>
      <c r="O3" s="257" t="s">
        <v>612</v>
      </c>
      <c r="P3" s="142" t="s">
        <v>474</v>
      </c>
      <c r="Q3" s="143" t="s">
        <v>613</v>
      </c>
      <c r="R3" s="144" t="s">
        <v>614</v>
      </c>
      <c r="S3" s="145" t="s">
        <v>552</v>
      </c>
      <c r="T3" s="146" t="s">
        <v>475</v>
      </c>
    </row>
    <row r="4" spans="1:20" x14ac:dyDescent="0.2">
      <c r="A4" s="217">
        <v>1</v>
      </c>
      <c r="B4" s="88"/>
      <c r="C4" s="147"/>
      <c r="D4" s="117" t="s">
        <v>439</v>
      </c>
      <c r="E4" s="218"/>
      <c r="F4" s="219"/>
      <c r="G4" s="220">
        <v>40555.480000000003</v>
      </c>
      <c r="H4" s="221"/>
      <c r="I4" s="221"/>
      <c r="J4" s="222"/>
      <c r="K4" s="223"/>
      <c r="L4" s="224"/>
      <c r="M4" s="224"/>
      <c r="N4" s="225">
        <v>7526</v>
      </c>
      <c r="O4" s="224"/>
      <c r="P4" s="224"/>
      <c r="Q4" s="224"/>
      <c r="R4" s="224"/>
      <c r="S4" s="226"/>
      <c r="T4" s="225"/>
    </row>
    <row r="5" spans="1:20" ht="15" x14ac:dyDescent="0.25">
      <c r="A5" s="217">
        <v>2</v>
      </c>
      <c r="B5" s="88">
        <v>44012</v>
      </c>
      <c r="C5" s="273" t="s">
        <v>574</v>
      </c>
      <c r="D5" s="87" t="s">
        <v>838</v>
      </c>
      <c r="E5" s="218"/>
      <c r="F5" s="219"/>
      <c r="G5" s="220"/>
      <c r="H5" s="221"/>
      <c r="I5" s="221"/>
      <c r="J5" s="277"/>
      <c r="K5" s="278"/>
      <c r="L5" s="224"/>
      <c r="M5" s="224">
        <v>447</v>
      </c>
      <c r="N5" s="225">
        <f>(N4+L5-M5)</f>
        <v>7079</v>
      </c>
      <c r="O5" s="224"/>
      <c r="P5" s="224"/>
      <c r="Q5" s="224"/>
      <c r="R5" s="224"/>
      <c r="S5" s="226"/>
      <c r="T5" s="225"/>
    </row>
    <row r="6" spans="1:20" x14ac:dyDescent="0.2">
      <c r="A6" s="217">
        <v>3</v>
      </c>
      <c r="B6" s="88">
        <v>44081</v>
      </c>
      <c r="C6" s="157" t="s">
        <v>839</v>
      </c>
      <c r="D6" s="87" t="s">
        <v>840</v>
      </c>
      <c r="E6" s="218"/>
      <c r="F6" s="219"/>
      <c r="G6" s="220">
        <f>(G4+E6-F6)</f>
        <v>40555.480000000003</v>
      </c>
      <c r="H6" s="227"/>
      <c r="I6" s="227"/>
      <c r="J6" s="218"/>
      <c r="K6" s="219"/>
      <c r="L6" s="224">
        <v>950</v>
      </c>
      <c r="M6" s="224"/>
      <c r="N6" s="225">
        <f>(N5+L6-M6)</f>
        <v>8029</v>
      </c>
      <c r="O6" s="224"/>
      <c r="P6" s="224"/>
      <c r="Q6" s="224"/>
      <c r="R6" s="224"/>
      <c r="S6" s="226"/>
      <c r="T6" s="225">
        <v>13200</v>
      </c>
    </row>
    <row r="7" spans="1:20" x14ac:dyDescent="0.2">
      <c r="A7" s="217">
        <v>4</v>
      </c>
      <c r="B7" s="88">
        <v>44088</v>
      </c>
      <c r="C7" s="157" t="s">
        <v>841</v>
      </c>
      <c r="D7" s="87" t="s">
        <v>842</v>
      </c>
      <c r="E7" s="218"/>
      <c r="F7" s="219"/>
      <c r="G7" s="220">
        <f t="shared" ref="G7:G70" si="0">(G6+E7-F7)</f>
        <v>40555.480000000003</v>
      </c>
      <c r="H7" s="227"/>
      <c r="I7" s="227"/>
      <c r="J7" s="218"/>
      <c r="K7" s="219"/>
      <c r="L7" s="224">
        <v>450</v>
      </c>
      <c r="M7" s="224"/>
      <c r="N7" s="225">
        <f t="shared" ref="N7:N26" si="1">(N6+L7-M7)</f>
        <v>8479</v>
      </c>
      <c r="O7" s="224"/>
      <c r="P7" s="224"/>
      <c r="Q7" s="224"/>
      <c r="R7" s="224"/>
      <c r="S7" s="226"/>
      <c r="T7" s="225">
        <v>13500</v>
      </c>
    </row>
    <row r="8" spans="1:20" ht="15" x14ac:dyDescent="0.25">
      <c r="A8" s="217">
        <v>5</v>
      </c>
      <c r="B8" s="88">
        <v>44161</v>
      </c>
      <c r="C8" s="273" t="s">
        <v>639</v>
      </c>
      <c r="D8" s="87" t="s">
        <v>761</v>
      </c>
      <c r="E8" s="218"/>
      <c r="F8" s="219"/>
      <c r="G8" s="220">
        <f t="shared" si="0"/>
        <v>40555.480000000003</v>
      </c>
      <c r="H8" s="227"/>
      <c r="I8" s="227"/>
      <c r="J8" s="218"/>
      <c r="K8" s="219"/>
      <c r="L8" s="224"/>
      <c r="M8" s="224">
        <v>5177</v>
      </c>
      <c r="N8" s="225">
        <f t="shared" si="1"/>
        <v>3302</v>
      </c>
      <c r="O8" s="224"/>
      <c r="P8" s="224"/>
      <c r="Q8" s="224"/>
      <c r="R8" s="224"/>
      <c r="S8" s="226"/>
      <c r="T8" s="225">
        <v>1000</v>
      </c>
    </row>
    <row r="9" spans="1:20" x14ac:dyDescent="0.2">
      <c r="A9" s="217">
        <v>6</v>
      </c>
      <c r="B9" s="88">
        <v>44181</v>
      </c>
      <c r="C9" s="157" t="s">
        <v>843</v>
      </c>
      <c r="D9" s="87" t="s">
        <v>844</v>
      </c>
      <c r="E9" s="218"/>
      <c r="F9" s="219"/>
      <c r="G9" s="220">
        <f t="shared" si="0"/>
        <v>40555.480000000003</v>
      </c>
      <c r="H9" s="227"/>
      <c r="I9" s="227"/>
      <c r="J9" s="218"/>
      <c r="K9" s="219"/>
      <c r="L9" s="224">
        <v>447</v>
      </c>
      <c r="M9" s="224"/>
      <c r="N9" s="225">
        <f t="shared" si="1"/>
        <v>3749</v>
      </c>
      <c r="O9" s="224">
        <v>3500</v>
      </c>
      <c r="P9" s="224"/>
      <c r="Q9" s="224"/>
      <c r="R9" s="224"/>
      <c r="S9" s="226"/>
      <c r="T9" s="225"/>
    </row>
    <row r="10" spans="1:20" x14ac:dyDescent="0.2">
      <c r="A10" s="217">
        <v>7</v>
      </c>
      <c r="B10" s="88">
        <v>43834</v>
      </c>
      <c r="C10" s="157" t="s">
        <v>845</v>
      </c>
      <c r="D10" s="87" t="s">
        <v>846</v>
      </c>
      <c r="E10" s="218"/>
      <c r="F10" s="219"/>
      <c r="G10" s="220">
        <f t="shared" si="0"/>
        <v>40555.480000000003</v>
      </c>
      <c r="H10" s="227"/>
      <c r="I10" s="227"/>
      <c r="J10" s="218"/>
      <c r="K10" s="219"/>
      <c r="L10" s="224">
        <v>447</v>
      </c>
      <c r="M10" s="224"/>
      <c r="N10" s="225">
        <f t="shared" si="1"/>
        <v>4196</v>
      </c>
      <c r="O10" s="224"/>
      <c r="P10" s="224"/>
      <c r="Q10" s="224"/>
      <c r="R10" s="224"/>
      <c r="S10" s="226"/>
      <c r="T10" s="225">
        <v>1000</v>
      </c>
    </row>
    <row r="11" spans="1:20" ht="15" x14ac:dyDescent="0.25">
      <c r="A11" s="217">
        <v>8</v>
      </c>
      <c r="B11" s="88">
        <v>43835</v>
      </c>
      <c r="C11" s="273" t="s">
        <v>641</v>
      </c>
      <c r="D11" s="102" t="s">
        <v>847</v>
      </c>
      <c r="E11" s="218"/>
      <c r="F11" s="219"/>
      <c r="G11" s="220">
        <f t="shared" si="0"/>
        <v>40555.480000000003</v>
      </c>
      <c r="H11" s="227"/>
      <c r="I11" s="227"/>
      <c r="J11" s="218"/>
      <c r="K11" s="219"/>
      <c r="L11" s="224"/>
      <c r="M11" s="224">
        <v>447</v>
      </c>
      <c r="N11" s="225">
        <f t="shared" si="1"/>
        <v>3749</v>
      </c>
      <c r="O11" s="224"/>
      <c r="P11" s="224"/>
      <c r="Q11" s="224">
        <v>3650</v>
      </c>
      <c r="R11" s="224"/>
      <c r="S11" s="226"/>
      <c r="T11" s="225"/>
    </row>
    <row r="12" spans="1:20" x14ac:dyDescent="0.2">
      <c r="A12" s="217">
        <v>9</v>
      </c>
      <c r="B12" s="88">
        <v>43883</v>
      </c>
      <c r="C12" s="157" t="s">
        <v>848</v>
      </c>
      <c r="D12" s="87" t="s">
        <v>562</v>
      </c>
      <c r="E12" s="218"/>
      <c r="F12" s="219"/>
      <c r="G12" s="220">
        <f t="shared" si="0"/>
        <v>40555.480000000003</v>
      </c>
      <c r="H12" s="227"/>
      <c r="I12" s="227"/>
      <c r="J12" s="218"/>
      <c r="K12" s="219"/>
      <c r="L12" s="224">
        <v>50000</v>
      </c>
      <c r="M12" s="224"/>
      <c r="N12" s="225">
        <f t="shared" si="1"/>
        <v>53749</v>
      </c>
      <c r="O12" s="224"/>
      <c r="P12" s="224"/>
      <c r="Q12" s="224">
        <v>3440</v>
      </c>
      <c r="R12" s="224"/>
      <c r="S12" s="226"/>
      <c r="T12" s="225"/>
    </row>
    <row r="13" spans="1:20" ht="15" x14ac:dyDescent="0.25">
      <c r="A13" s="217">
        <v>10</v>
      </c>
      <c r="B13" s="88">
        <v>43954</v>
      </c>
      <c r="C13" s="273" t="s">
        <v>643</v>
      </c>
      <c r="D13" s="87" t="s">
        <v>849</v>
      </c>
      <c r="E13" s="218"/>
      <c r="F13" s="219"/>
      <c r="G13" s="220">
        <f t="shared" si="0"/>
        <v>40555.480000000003</v>
      </c>
      <c r="H13" s="227"/>
      <c r="I13" s="227"/>
      <c r="J13" s="218"/>
      <c r="K13" s="219"/>
      <c r="L13" s="224"/>
      <c r="M13" s="224">
        <v>7242</v>
      </c>
      <c r="N13" s="225">
        <f t="shared" si="1"/>
        <v>46507</v>
      </c>
      <c r="O13" s="224"/>
      <c r="P13" s="224"/>
      <c r="Q13" s="224"/>
      <c r="R13" s="224">
        <v>2553</v>
      </c>
      <c r="S13" s="226"/>
      <c r="T13" s="225"/>
    </row>
    <row r="14" spans="1:20" ht="15" x14ac:dyDescent="0.25">
      <c r="A14" s="217">
        <v>11</v>
      </c>
      <c r="B14" s="88">
        <v>43969</v>
      </c>
      <c r="C14" s="273" t="s">
        <v>645</v>
      </c>
      <c r="D14" s="87" t="s">
        <v>640</v>
      </c>
      <c r="E14" s="218"/>
      <c r="F14" s="219"/>
      <c r="G14" s="220">
        <f t="shared" si="0"/>
        <v>40555.480000000003</v>
      </c>
      <c r="H14" s="227"/>
      <c r="I14" s="227"/>
      <c r="J14" s="218"/>
      <c r="K14" s="219"/>
      <c r="L14" s="224"/>
      <c r="M14" s="224">
        <v>3249</v>
      </c>
      <c r="N14" s="225">
        <f t="shared" si="1"/>
        <v>43258</v>
      </c>
      <c r="O14" s="224"/>
      <c r="P14" s="224"/>
      <c r="Q14" s="224">
        <v>3675</v>
      </c>
      <c r="R14" s="224"/>
      <c r="S14" s="226"/>
      <c r="T14" s="225"/>
    </row>
    <row r="15" spans="1:20" ht="15" x14ac:dyDescent="0.25">
      <c r="A15" s="217">
        <v>12</v>
      </c>
      <c r="B15" s="88">
        <v>43984</v>
      </c>
      <c r="C15" s="273" t="s">
        <v>647</v>
      </c>
      <c r="D15" s="87" t="s">
        <v>850</v>
      </c>
      <c r="E15" s="218"/>
      <c r="F15" s="219"/>
      <c r="G15" s="220">
        <f t="shared" si="0"/>
        <v>40555.480000000003</v>
      </c>
      <c r="H15" s="227"/>
      <c r="I15" s="227"/>
      <c r="J15" s="218"/>
      <c r="K15" s="219"/>
      <c r="L15" s="224"/>
      <c r="M15" s="224">
        <v>3000</v>
      </c>
      <c r="N15" s="225">
        <f t="shared" si="1"/>
        <v>40258</v>
      </c>
      <c r="O15" s="224">
        <v>3162</v>
      </c>
      <c r="P15" s="224"/>
      <c r="Q15" s="224"/>
      <c r="R15" s="224"/>
      <c r="S15" s="226"/>
      <c r="T15" s="225"/>
    </row>
    <row r="16" spans="1:20" ht="15" x14ac:dyDescent="0.25">
      <c r="A16" s="217">
        <v>13</v>
      </c>
      <c r="B16" s="88">
        <v>43997</v>
      </c>
      <c r="C16" s="273" t="s">
        <v>649</v>
      </c>
      <c r="D16" s="87" t="s">
        <v>851</v>
      </c>
      <c r="E16" s="218"/>
      <c r="F16" s="219"/>
      <c r="G16" s="220">
        <f t="shared" si="0"/>
        <v>40555.480000000003</v>
      </c>
      <c r="H16" s="227"/>
      <c r="I16" s="227"/>
      <c r="J16" s="218"/>
      <c r="K16" s="219"/>
      <c r="L16" s="224"/>
      <c r="M16" s="224">
        <v>9650</v>
      </c>
      <c r="N16" s="225">
        <f t="shared" si="1"/>
        <v>30608</v>
      </c>
      <c r="O16" s="224">
        <v>2150</v>
      </c>
      <c r="P16" s="224"/>
      <c r="Q16" s="224"/>
      <c r="R16" s="224"/>
      <c r="S16" s="226"/>
      <c r="T16" s="225"/>
    </row>
    <row r="17" spans="1:20" x14ac:dyDescent="0.2">
      <c r="A17" s="217">
        <v>14</v>
      </c>
      <c r="B17" s="159">
        <v>43999</v>
      </c>
      <c r="C17" s="157" t="s">
        <v>852</v>
      </c>
      <c r="D17" s="10" t="s">
        <v>853</v>
      </c>
      <c r="E17" s="218"/>
      <c r="F17" s="219"/>
      <c r="G17" s="220">
        <f t="shared" si="0"/>
        <v>40555.480000000003</v>
      </c>
      <c r="H17" s="227"/>
      <c r="I17" s="227"/>
      <c r="J17" s="218"/>
      <c r="K17" s="219"/>
      <c r="L17" s="224">
        <v>168</v>
      </c>
      <c r="M17" s="224"/>
      <c r="N17" s="225">
        <f t="shared" si="1"/>
        <v>30776</v>
      </c>
      <c r="O17" s="224">
        <v>5000</v>
      </c>
      <c r="P17" s="224"/>
      <c r="Q17" s="224"/>
      <c r="R17" s="224"/>
      <c r="S17" s="226"/>
      <c r="T17" s="225"/>
    </row>
    <row r="18" spans="1:20" ht="15" x14ac:dyDescent="0.25">
      <c r="A18" s="217">
        <v>15</v>
      </c>
      <c r="B18" s="159">
        <v>43997</v>
      </c>
      <c r="C18" s="273" t="s">
        <v>651</v>
      </c>
      <c r="D18" s="10" t="s">
        <v>854</v>
      </c>
      <c r="E18" s="218"/>
      <c r="F18" s="219"/>
      <c r="G18" s="220">
        <f t="shared" si="0"/>
        <v>40555.480000000003</v>
      </c>
      <c r="H18" s="227"/>
      <c r="I18" s="227"/>
      <c r="J18" s="218"/>
      <c r="K18" s="219"/>
      <c r="L18" s="224"/>
      <c r="M18" s="224">
        <v>837</v>
      </c>
      <c r="N18" s="225">
        <f t="shared" si="1"/>
        <v>29939</v>
      </c>
      <c r="O18" s="224"/>
      <c r="P18" s="224"/>
      <c r="Q18" s="224"/>
      <c r="R18" s="224"/>
      <c r="S18" s="226"/>
      <c r="T18" s="225">
        <v>40000</v>
      </c>
    </row>
    <row r="19" spans="1:20" ht="15" x14ac:dyDescent="0.25">
      <c r="A19" s="217">
        <v>16</v>
      </c>
      <c r="B19" s="159">
        <v>43997</v>
      </c>
      <c r="C19" s="273" t="s">
        <v>653</v>
      </c>
      <c r="D19" s="10" t="s">
        <v>855</v>
      </c>
      <c r="E19" s="218"/>
      <c r="F19" s="219"/>
      <c r="G19" s="220">
        <f t="shared" si="0"/>
        <v>40555.480000000003</v>
      </c>
      <c r="H19" s="227"/>
      <c r="I19" s="227"/>
      <c r="J19" s="218"/>
      <c r="K19" s="219"/>
      <c r="L19" s="224"/>
      <c r="M19" s="224">
        <v>173</v>
      </c>
      <c r="N19" s="225">
        <f t="shared" si="1"/>
        <v>29766</v>
      </c>
      <c r="O19" s="224">
        <v>1230</v>
      </c>
      <c r="P19" s="224"/>
      <c r="Q19" s="224"/>
      <c r="R19" s="224"/>
      <c r="S19" s="226"/>
      <c r="T19" s="225"/>
    </row>
    <row r="20" spans="1:20" ht="15" x14ac:dyDescent="0.25">
      <c r="A20" s="217">
        <v>17</v>
      </c>
      <c r="B20" s="159">
        <v>43997</v>
      </c>
      <c r="C20" s="273" t="s">
        <v>656</v>
      </c>
      <c r="D20" s="10" t="s">
        <v>856</v>
      </c>
      <c r="E20" s="218"/>
      <c r="F20" s="219"/>
      <c r="G20" s="220">
        <f t="shared" si="0"/>
        <v>40555.480000000003</v>
      </c>
      <c r="H20" s="227"/>
      <c r="I20" s="227"/>
      <c r="J20" s="218"/>
      <c r="K20" s="219"/>
      <c r="L20" s="224"/>
      <c r="M20" s="224">
        <v>346</v>
      </c>
      <c r="N20" s="225">
        <f t="shared" si="1"/>
        <v>29420</v>
      </c>
      <c r="O20" s="224">
        <v>3500</v>
      </c>
      <c r="P20" s="224"/>
      <c r="Q20" s="224"/>
      <c r="R20" s="224"/>
      <c r="S20" s="226"/>
      <c r="T20" s="225"/>
    </row>
    <row r="21" spans="1:20" x14ac:dyDescent="0.2">
      <c r="A21" s="217">
        <v>18</v>
      </c>
      <c r="B21" s="159">
        <v>44005</v>
      </c>
      <c r="C21" s="157" t="s">
        <v>857</v>
      </c>
      <c r="D21" s="10" t="s">
        <v>858</v>
      </c>
      <c r="E21" s="218"/>
      <c r="F21" s="219"/>
      <c r="G21" s="220">
        <f t="shared" si="0"/>
        <v>40555.480000000003</v>
      </c>
      <c r="H21" s="227"/>
      <c r="I21" s="227"/>
      <c r="J21" s="218"/>
      <c r="K21" s="219"/>
      <c r="L21" s="224">
        <v>972</v>
      </c>
      <c r="M21" s="224"/>
      <c r="N21" s="225">
        <f t="shared" si="1"/>
        <v>30392</v>
      </c>
      <c r="O21" s="224"/>
      <c r="P21" s="224"/>
      <c r="Q21" s="224"/>
      <c r="R21" s="224">
        <v>11480</v>
      </c>
      <c r="S21" s="226"/>
      <c r="T21" s="225"/>
    </row>
    <row r="22" spans="1:20" ht="15" x14ac:dyDescent="0.25">
      <c r="A22" s="217">
        <v>19</v>
      </c>
      <c r="B22" s="159">
        <v>44005</v>
      </c>
      <c r="C22" s="273" t="s">
        <v>748</v>
      </c>
      <c r="D22" s="10" t="s">
        <v>859</v>
      </c>
      <c r="E22" s="218"/>
      <c r="F22" s="219"/>
      <c r="G22" s="220">
        <f t="shared" si="0"/>
        <v>40555.480000000003</v>
      </c>
      <c r="H22" s="227"/>
      <c r="I22" s="227"/>
      <c r="J22" s="218"/>
      <c r="K22" s="219"/>
      <c r="L22" s="224"/>
      <c r="M22" s="224">
        <v>173</v>
      </c>
      <c r="N22" s="225">
        <f t="shared" si="1"/>
        <v>30219</v>
      </c>
      <c r="O22" s="224"/>
      <c r="P22" s="224"/>
      <c r="Q22" s="224"/>
      <c r="R22" s="224"/>
      <c r="S22" s="226"/>
      <c r="T22" s="225">
        <v>-700</v>
      </c>
    </row>
    <row r="23" spans="1:20" ht="15" x14ac:dyDescent="0.25">
      <c r="A23" s="217">
        <v>20</v>
      </c>
      <c r="B23" s="159"/>
      <c r="C23" s="273"/>
      <c r="D23" s="10"/>
      <c r="E23" s="218"/>
      <c r="F23" s="219"/>
      <c r="G23" s="220">
        <f t="shared" si="0"/>
        <v>40555.480000000003</v>
      </c>
      <c r="H23" s="227"/>
      <c r="I23" s="227"/>
      <c r="J23" s="218"/>
      <c r="K23" s="219"/>
      <c r="L23" s="224"/>
      <c r="M23" s="224"/>
      <c r="N23" s="225">
        <f t="shared" si="1"/>
        <v>30219</v>
      </c>
      <c r="O23" s="224"/>
      <c r="P23" s="224"/>
      <c r="Q23" s="224"/>
      <c r="R23" s="224"/>
      <c r="S23" s="226">
        <v>2124</v>
      </c>
      <c r="T23" s="225"/>
    </row>
    <row r="24" spans="1:20" ht="15" x14ac:dyDescent="0.25">
      <c r="A24" s="217">
        <v>21</v>
      </c>
      <c r="B24" s="159"/>
      <c r="C24" s="273"/>
      <c r="D24" s="10"/>
      <c r="E24" s="218"/>
      <c r="F24" s="219"/>
      <c r="G24" s="220">
        <f t="shared" si="0"/>
        <v>40555.480000000003</v>
      </c>
      <c r="H24" s="227"/>
      <c r="I24" s="227"/>
      <c r="J24" s="218"/>
      <c r="K24" s="219"/>
      <c r="L24" s="224"/>
      <c r="M24" s="224"/>
      <c r="N24" s="225">
        <f t="shared" si="1"/>
        <v>30219</v>
      </c>
      <c r="O24" s="224">
        <v>780</v>
      </c>
      <c r="P24" s="224"/>
      <c r="Q24" s="224"/>
      <c r="R24" s="224"/>
      <c r="S24" s="226"/>
      <c r="T24" s="225"/>
    </row>
    <row r="25" spans="1:20" ht="15" x14ac:dyDescent="0.25">
      <c r="A25" s="217">
        <v>22</v>
      </c>
      <c r="B25" s="159"/>
      <c r="C25" s="273"/>
      <c r="D25" s="10"/>
      <c r="E25" s="218"/>
      <c r="F25" s="219"/>
      <c r="G25" s="220">
        <f t="shared" si="0"/>
        <v>40555.480000000003</v>
      </c>
      <c r="H25" s="227"/>
      <c r="I25" s="227"/>
      <c r="J25" s="218"/>
      <c r="K25" s="219"/>
      <c r="L25" s="224"/>
      <c r="M25" s="224"/>
      <c r="N25" s="225">
        <f t="shared" si="1"/>
        <v>30219</v>
      </c>
      <c r="O25" s="224">
        <v>4000</v>
      </c>
      <c r="P25" s="224"/>
      <c r="Q25" s="224"/>
      <c r="R25" s="224"/>
      <c r="S25" s="226"/>
      <c r="T25" s="225"/>
    </row>
    <row r="26" spans="1:20" ht="15" x14ac:dyDescent="0.25">
      <c r="A26" s="217">
        <v>23</v>
      </c>
      <c r="B26" s="159"/>
      <c r="C26" s="273"/>
      <c r="D26" s="10"/>
      <c r="E26" s="218"/>
      <c r="F26" s="219"/>
      <c r="G26" s="220">
        <f t="shared" si="0"/>
        <v>40555.480000000003</v>
      </c>
      <c r="H26" s="227"/>
      <c r="I26" s="227"/>
      <c r="J26" s="218"/>
      <c r="K26" s="219"/>
      <c r="L26" s="224"/>
      <c r="M26" s="224"/>
      <c r="N26" s="225">
        <f t="shared" si="1"/>
        <v>30219</v>
      </c>
      <c r="O26" s="224">
        <v>3000</v>
      </c>
      <c r="P26" s="224"/>
      <c r="Q26" s="224"/>
      <c r="R26" s="224"/>
      <c r="S26" s="226"/>
      <c r="T26" s="225"/>
    </row>
    <row r="27" spans="1:20" ht="15" x14ac:dyDescent="0.25">
      <c r="A27" s="217">
        <v>24</v>
      </c>
      <c r="B27" s="276"/>
      <c r="C27" s="273"/>
      <c r="D27" s="10"/>
      <c r="E27" s="218"/>
      <c r="F27" s="219"/>
      <c r="G27" s="220">
        <f>(G26+E27-F27)</f>
        <v>40555.480000000003</v>
      </c>
      <c r="H27" s="227"/>
      <c r="I27" s="227"/>
      <c r="J27" s="218"/>
      <c r="K27" s="219"/>
      <c r="L27" s="224"/>
      <c r="M27" s="224"/>
      <c r="N27" s="225">
        <f>(N26+L27-M27)</f>
        <v>30219</v>
      </c>
      <c r="O27" s="224"/>
      <c r="P27" s="224"/>
      <c r="Q27" s="224"/>
      <c r="R27" s="224"/>
      <c r="S27" s="226">
        <v>2469</v>
      </c>
      <c r="T27" s="225"/>
    </row>
    <row r="28" spans="1:20" ht="15" x14ac:dyDescent="0.25">
      <c r="A28" s="217">
        <v>25</v>
      </c>
      <c r="B28" s="276"/>
      <c r="C28" s="273"/>
      <c r="D28" s="10"/>
      <c r="E28" s="218"/>
      <c r="F28" s="219"/>
      <c r="G28" s="220"/>
      <c r="H28" s="227"/>
      <c r="I28" s="227"/>
      <c r="J28" s="218"/>
      <c r="K28" s="219"/>
      <c r="L28" s="224"/>
      <c r="M28" s="224"/>
      <c r="N28" s="225">
        <f t="shared" ref="N28:N33" si="2">(N27+L28-M28)</f>
        <v>30219</v>
      </c>
      <c r="O28" s="224"/>
      <c r="P28" s="224"/>
      <c r="Q28" s="224"/>
      <c r="R28" s="224"/>
      <c r="S28" s="226"/>
      <c r="T28" s="225"/>
    </row>
    <row r="29" spans="1:20" ht="15" x14ac:dyDescent="0.25">
      <c r="A29" s="217">
        <v>26</v>
      </c>
      <c r="B29" s="276"/>
      <c r="C29" s="273"/>
      <c r="D29" s="10"/>
      <c r="E29" s="218"/>
      <c r="F29" s="219"/>
      <c r="G29" s="220"/>
      <c r="H29" s="227"/>
      <c r="I29" s="227"/>
      <c r="J29" s="218"/>
      <c r="K29" s="219"/>
      <c r="L29" s="224"/>
      <c r="M29" s="224"/>
      <c r="N29" s="225">
        <f t="shared" si="2"/>
        <v>30219</v>
      </c>
      <c r="O29" s="224"/>
      <c r="P29" s="224"/>
      <c r="Q29" s="224"/>
      <c r="R29" s="224"/>
      <c r="S29" s="226"/>
      <c r="T29" s="225"/>
    </row>
    <row r="30" spans="1:20" ht="15" x14ac:dyDescent="0.25">
      <c r="A30" s="217">
        <v>27</v>
      </c>
      <c r="B30" s="276"/>
      <c r="C30" s="273"/>
      <c r="D30" s="10"/>
      <c r="E30" s="218"/>
      <c r="F30" s="219"/>
      <c r="G30" s="220"/>
      <c r="H30" s="227"/>
      <c r="I30" s="227"/>
      <c r="J30" s="218"/>
      <c r="K30" s="219"/>
      <c r="L30" s="224"/>
      <c r="M30" s="224"/>
      <c r="N30" s="225">
        <f t="shared" si="2"/>
        <v>30219</v>
      </c>
      <c r="O30" s="224"/>
      <c r="P30" s="224"/>
      <c r="Q30" s="224"/>
      <c r="R30" s="224"/>
      <c r="S30" s="226"/>
      <c r="T30" s="225"/>
    </row>
    <row r="31" spans="1:20" ht="15" x14ac:dyDescent="0.25">
      <c r="A31" s="217">
        <v>28</v>
      </c>
      <c r="B31" s="276"/>
      <c r="C31" s="273"/>
      <c r="D31" s="10"/>
      <c r="E31" s="218"/>
      <c r="F31" s="219"/>
      <c r="G31" s="220"/>
      <c r="H31" s="227"/>
      <c r="I31" s="227"/>
      <c r="J31" s="218"/>
      <c r="K31" s="219"/>
      <c r="L31" s="224"/>
      <c r="M31" s="224"/>
      <c r="N31" s="225">
        <f t="shared" si="2"/>
        <v>30219</v>
      </c>
      <c r="O31" s="224"/>
      <c r="P31" s="224"/>
      <c r="Q31" s="224"/>
      <c r="R31" s="224"/>
      <c r="S31" s="226"/>
      <c r="T31" s="225"/>
    </row>
    <row r="32" spans="1:20" ht="15" x14ac:dyDescent="0.25">
      <c r="A32" s="217">
        <v>29</v>
      </c>
      <c r="B32" s="276"/>
      <c r="C32" s="273"/>
      <c r="D32" s="10"/>
      <c r="E32" s="218"/>
      <c r="F32" s="219"/>
      <c r="G32" s="220"/>
      <c r="H32" s="227"/>
      <c r="I32" s="227"/>
      <c r="J32" s="218"/>
      <c r="K32" s="219"/>
      <c r="L32" s="224"/>
      <c r="M32" s="224"/>
      <c r="N32" s="225">
        <f t="shared" si="2"/>
        <v>30219</v>
      </c>
      <c r="O32" s="224"/>
      <c r="P32" s="224"/>
      <c r="Q32" s="224"/>
      <c r="R32" s="224"/>
      <c r="S32" s="226"/>
      <c r="T32" s="225"/>
    </row>
    <row r="33" spans="1:20" ht="15" x14ac:dyDescent="0.25">
      <c r="A33" s="217">
        <v>30</v>
      </c>
      <c r="B33" s="276"/>
      <c r="C33" s="273"/>
      <c r="D33" s="10"/>
      <c r="E33" s="218"/>
      <c r="F33" s="219"/>
      <c r="G33" s="220"/>
      <c r="H33" s="227"/>
      <c r="I33" s="227"/>
      <c r="J33" s="218"/>
      <c r="K33" s="219"/>
      <c r="L33" s="224"/>
      <c r="M33" s="224"/>
      <c r="N33" s="274">
        <f t="shared" si="2"/>
        <v>30219</v>
      </c>
      <c r="O33" s="224"/>
      <c r="P33" s="224"/>
      <c r="Q33" s="224"/>
      <c r="R33" s="224"/>
      <c r="S33" s="226"/>
      <c r="T33" s="225"/>
    </row>
    <row r="34" spans="1:20" ht="15" x14ac:dyDescent="0.25">
      <c r="A34" s="217">
        <v>31</v>
      </c>
      <c r="B34" s="275" t="s">
        <v>817</v>
      </c>
      <c r="C34" s="160"/>
      <c r="D34" s="10"/>
      <c r="E34" s="218"/>
      <c r="F34" s="219"/>
      <c r="G34" s="220">
        <f>(G27+E34-F34)</f>
        <v>40555.480000000003</v>
      </c>
      <c r="H34" s="227"/>
      <c r="I34" s="227"/>
      <c r="J34" s="218"/>
      <c r="K34" s="219"/>
      <c r="L34" s="224"/>
      <c r="M34" s="224"/>
      <c r="N34" s="225"/>
      <c r="O34" s="224"/>
      <c r="P34" s="224"/>
      <c r="Q34" s="224"/>
      <c r="R34" s="224"/>
      <c r="S34" s="226"/>
      <c r="T34" s="225"/>
    </row>
    <row r="35" spans="1:20" x14ac:dyDescent="0.2">
      <c r="A35" s="217">
        <v>32</v>
      </c>
      <c r="B35" s="88">
        <v>44012</v>
      </c>
      <c r="C35" s="157"/>
      <c r="D35" s="87" t="s">
        <v>785</v>
      </c>
      <c r="E35" s="218">
        <v>1.02</v>
      </c>
      <c r="F35" s="219"/>
      <c r="G35" s="220">
        <f t="shared" si="0"/>
        <v>40556.5</v>
      </c>
      <c r="H35" s="227"/>
      <c r="I35" s="227"/>
      <c r="J35" s="218"/>
      <c r="K35" s="219"/>
      <c r="L35" s="224"/>
      <c r="M35" s="224"/>
      <c r="N35" s="225"/>
      <c r="O35" s="224"/>
      <c r="P35" s="224"/>
      <c r="Q35" s="224"/>
      <c r="R35" s="224"/>
      <c r="S35" s="226"/>
      <c r="T35" s="225"/>
    </row>
    <row r="36" spans="1:20" x14ac:dyDescent="0.2">
      <c r="A36" s="217">
        <v>33</v>
      </c>
      <c r="B36" s="88">
        <v>44012</v>
      </c>
      <c r="C36" s="157"/>
      <c r="D36" s="87" t="s">
        <v>818</v>
      </c>
      <c r="E36" s="218"/>
      <c r="F36" s="219">
        <v>0.19</v>
      </c>
      <c r="G36" s="220">
        <f t="shared" si="0"/>
        <v>40556.31</v>
      </c>
      <c r="H36" s="227"/>
      <c r="I36" s="227"/>
      <c r="J36" s="218"/>
      <c r="K36" s="219"/>
      <c r="L36" s="224"/>
      <c r="M36" s="224"/>
      <c r="N36" s="225"/>
      <c r="O36" s="224"/>
      <c r="P36" s="224"/>
      <c r="Q36" s="224"/>
      <c r="R36" s="224"/>
      <c r="S36" s="226"/>
      <c r="T36" s="225"/>
    </row>
    <row r="37" spans="1:20" x14ac:dyDescent="0.2">
      <c r="A37" s="217">
        <v>34</v>
      </c>
      <c r="B37" s="88">
        <v>44012</v>
      </c>
      <c r="C37" s="157"/>
      <c r="D37" s="87" t="s">
        <v>819</v>
      </c>
      <c r="E37" s="218"/>
      <c r="F37" s="219">
        <v>225</v>
      </c>
      <c r="G37" s="220">
        <f t="shared" si="0"/>
        <v>40331.31</v>
      </c>
      <c r="H37" s="227"/>
      <c r="I37" s="227"/>
      <c r="J37" s="218"/>
      <c r="K37" s="219"/>
      <c r="L37" s="224"/>
      <c r="M37" s="224"/>
      <c r="N37" s="225"/>
      <c r="O37" s="224"/>
      <c r="P37" s="224"/>
      <c r="Q37" s="224"/>
      <c r="R37" s="224"/>
      <c r="S37" s="226"/>
      <c r="T37" s="225"/>
    </row>
    <row r="38" spans="1:20" x14ac:dyDescent="0.2">
      <c r="A38" s="217">
        <v>35</v>
      </c>
      <c r="B38" s="159">
        <v>44012</v>
      </c>
      <c r="C38" s="160"/>
      <c r="D38" s="10" t="s">
        <v>820</v>
      </c>
      <c r="E38" s="218"/>
      <c r="F38" s="219">
        <v>5</v>
      </c>
      <c r="G38" s="220">
        <f t="shared" si="0"/>
        <v>40326.31</v>
      </c>
      <c r="H38" s="227"/>
      <c r="I38" s="227"/>
      <c r="J38" s="218"/>
      <c r="K38" s="219"/>
      <c r="L38" s="224"/>
      <c r="M38" s="224"/>
      <c r="N38" s="225"/>
      <c r="O38" s="224"/>
      <c r="P38" s="224"/>
      <c r="Q38" s="224"/>
      <c r="R38" s="224"/>
      <c r="S38" s="226"/>
      <c r="T38" s="225"/>
    </row>
    <row r="39" spans="1:20" x14ac:dyDescent="0.2">
      <c r="A39" s="217">
        <v>36</v>
      </c>
      <c r="B39" s="159">
        <v>44012</v>
      </c>
      <c r="C39" s="160"/>
      <c r="D39" s="10" t="s">
        <v>820</v>
      </c>
      <c r="E39" s="218"/>
      <c r="F39" s="219">
        <v>2</v>
      </c>
      <c r="G39" s="220">
        <f t="shared" si="0"/>
        <v>40324.31</v>
      </c>
      <c r="H39" s="227"/>
      <c r="I39" s="227"/>
      <c r="J39" s="218"/>
      <c r="K39" s="219"/>
      <c r="L39" s="224"/>
      <c r="M39" s="224"/>
      <c r="N39" s="225"/>
      <c r="O39" s="224"/>
      <c r="P39" s="224"/>
      <c r="Q39" s="224"/>
      <c r="R39" s="224"/>
      <c r="S39" s="226"/>
      <c r="T39" s="225"/>
    </row>
    <row r="40" spans="1:20" x14ac:dyDescent="0.2">
      <c r="A40" s="217">
        <v>37</v>
      </c>
      <c r="B40" s="159">
        <v>44012</v>
      </c>
      <c r="C40" s="160"/>
      <c r="D40" s="10" t="s">
        <v>822</v>
      </c>
      <c r="E40" s="218"/>
      <c r="F40" s="219">
        <v>30</v>
      </c>
      <c r="G40" s="220">
        <f t="shared" si="0"/>
        <v>40294.31</v>
      </c>
      <c r="H40" s="227"/>
      <c r="I40" s="227"/>
      <c r="J40" s="218"/>
      <c r="K40" s="219"/>
      <c r="L40" s="224"/>
      <c r="M40" s="224"/>
      <c r="N40" s="225"/>
      <c r="O40" s="224"/>
      <c r="P40" s="224"/>
      <c r="Q40" s="224"/>
      <c r="R40" s="224"/>
      <c r="S40" s="226"/>
      <c r="T40" s="225"/>
    </row>
    <row r="41" spans="1:20" x14ac:dyDescent="0.2">
      <c r="A41" s="217">
        <v>38</v>
      </c>
      <c r="B41" s="159">
        <v>44104</v>
      </c>
      <c r="C41" s="160"/>
      <c r="D41" s="10" t="s">
        <v>785</v>
      </c>
      <c r="E41" s="218">
        <v>1.0900000000000001</v>
      </c>
      <c r="F41" s="219"/>
      <c r="G41" s="220">
        <f t="shared" si="0"/>
        <v>40295.399999999994</v>
      </c>
      <c r="H41" s="227"/>
      <c r="I41" s="227"/>
      <c r="J41" s="218"/>
      <c r="K41" s="219"/>
      <c r="L41" s="224"/>
      <c r="M41" s="224"/>
      <c r="N41" s="225"/>
      <c r="O41" s="224"/>
      <c r="P41" s="224"/>
      <c r="Q41" s="224"/>
      <c r="R41" s="224"/>
      <c r="S41" s="226"/>
      <c r="T41" s="225"/>
    </row>
    <row r="42" spans="1:20" x14ac:dyDescent="0.2">
      <c r="A42" s="217">
        <v>39</v>
      </c>
      <c r="B42" s="159">
        <v>44104</v>
      </c>
      <c r="C42" s="160"/>
      <c r="D42" s="10" t="s">
        <v>818</v>
      </c>
      <c r="E42" s="218"/>
      <c r="F42" s="219">
        <v>0.21</v>
      </c>
      <c r="G42" s="220">
        <f t="shared" si="0"/>
        <v>40295.189999999995</v>
      </c>
      <c r="H42" s="227"/>
      <c r="I42" s="227"/>
      <c r="J42" s="218"/>
      <c r="K42" s="219"/>
      <c r="L42" s="224"/>
      <c r="M42" s="224"/>
      <c r="N42" s="225"/>
      <c r="O42" s="224"/>
      <c r="P42" s="224"/>
      <c r="Q42" s="224"/>
      <c r="R42" s="224"/>
      <c r="S42" s="226"/>
      <c r="T42" s="225"/>
    </row>
    <row r="43" spans="1:20" x14ac:dyDescent="0.2">
      <c r="A43" s="217">
        <v>40</v>
      </c>
      <c r="B43" s="159">
        <v>44104</v>
      </c>
      <c r="C43" s="160"/>
      <c r="D43" s="10" t="s">
        <v>819</v>
      </c>
      <c r="E43" s="218"/>
      <c r="F43" s="219">
        <v>225</v>
      </c>
      <c r="G43" s="220">
        <f t="shared" si="0"/>
        <v>40070.189999999995</v>
      </c>
      <c r="H43" s="227"/>
      <c r="I43" s="227"/>
      <c r="J43" s="218"/>
      <c r="K43" s="219"/>
      <c r="L43" s="224"/>
      <c r="M43" s="224"/>
      <c r="N43" s="225"/>
      <c r="O43" s="224"/>
      <c r="P43" s="224"/>
      <c r="Q43" s="224"/>
      <c r="R43" s="224"/>
      <c r="S43" s="226"/>
      <c r="T43" s="225"/>
    </row>
    <row r="44" spans="1:20" x14ac:dyDescent="0.2">
      <c r="A44" s="217">
        <v>41</v>
      </c>
      <c r="B44" s="159">
        <v>44104</v>
      </c>
      <c r="C44" s="160"/>
      <c r="D44" s="10" t="s">
        <v>820</v>
      </c>
      <c r="E44" s="218"/>
      <c r="F44" s="219">
        <v>120</v>
      </c>
      <c r="G44" s="220">
        <f t="shared" si="0"/>
        <v>39950.189999999995</v>
      </c>
      <c r="H44" s="227"/>
      <c r="I44" s="227"/>
      <c r="J44" s="218"/>
      <c r="K44" s="219"/>
      <c r="L44" s="224"/>
      <c r="M44" s="224"/>
      <c r="N44" s="225"/>
      <c r="O44" s="224"/>
      <c r="P44" s="224"/>
      <c r="Q44" s="224"/>
      <c r="R44" s="224"/>
      <c r="S44" s="226"/>
      <c r="T44" s="225"/>
    </row>
    <row r="45" spans="1:20" x14ac:dyDescent="0.2">
      <c r="A45" s="217">
        <v>42</v>
      </c>
      <c r="B45" s="159">
        <v>44104</v>
      </c>
      <c r="C45" s="160"/>
      <c r="D45" s="10" t="s">
        <v>821</v>
      </c>
      <c r="E45" s="218"/>
      <c r="F45" s="219">
        <v>44</v>
      </c>
      <c r="G45" s="220">
        <f t="shared" si="0"/>
        <v>39906.189999999995</v>
      </c>
      <c r="H45" s="227"/>
      <c r="I45" s="227"/>
      <c r="J45" s="218"/>
      <c r="K45" s="219"/>
      <c r="L45" s="224"/>
      <c r="M45" s="224"/>
      <c r="N45" s="225"/>
      <c r="O45" s="224"/>
      <c r="P45" s="224"/>
      <c r="Q45" s="224"/>
      <c r="R45" s="224"/>
      <c r="S45" s="226"/>
      <c r="T45" s="225"/>
    </row>
    <row r="46" spans="1:20" x14ac:dyDescent="0.2">
      <c r="A46" s="217">
        <v>43</v>
      </c>
      <c r="B46" s="159">
        <v>44104</v>
      </c>
      <c r="C46" s="160"/>
      <c r="D46" s="10" t="s">
        <v>822</v>
      </c>
      <c r="E46" s="218"/>
      <c r="F46" s="219">
        <v>30</v>
      </c>
      <c r="G46" s="220">
        <f t="shared" si="0"/>
        <v>39876.189999999995</v>
      </c>
      <c r="H46" s="227"/>
      <c r="I46" s="227"/>
      <c r="J46" s="218"/>
      <c r="K46" s="219"/>
      <c r="L46" s="224"/>
      <c r="M46" s="224"/>
      <c r="N46" s="225"/>
      <c r="O46" s="224"/>
      <c r="P46" s="224"/>
      <c r="Q46" s="224"/>
      <c r="R46" s="224"/>
      <c r="S46" s="226"/>
      <c r="T46" s="225"/>
    </row>
    <row r="47" spans="1:20" x14ac:dyDescent="0.2">
      <c r="A47" s="217">
        <v>44</v>
      </c>
      <c r="B47" s="159">
        <v>44104</v>
      </c>
      <c r="C47" s="160"/>
      <c r="D47" s="10" t="s">
        <v>823</v>
      </c>
      <c r="E47" s="218">
        <v>11446</v>
      </c>
      <c r="F47" s="219"/>
      <c r="G47" s="220">
        <f t="shared" si="0"/>
        <v>51322.189999999995</v>
      </c>
      <c r="H47" s="227"/>
      <c r="I47" s="227"/>
      <c r="J47" s="218"/>
      <c r="K47" s="219"/>
      <c r="L47" s="224"/>
      <c r="M47" s="224"/>
      <c r="N47" s="225"/>
      <c r="O47" s="224"/>
      <c r="P47" s="224"/>
      <c r="Q47" s="224"/>
      <c r="R47" s="224"/>
      <c r="S47" s="226"/>
      <c r="T47" s="225"/>
    </row>
    <row r="48" spans="1:20" x14ac:dyDescent="0.2">
      <c r="A48" s="217">
        <v>45</v>
      </c>
      <c r="B48" s="159">
        <v>44135</v>
      </c>
      <c r="C48" s="160"/>
      <c r="D48" s="10" t="s">
        <v>822</v>
      </c>
      <c r="E48" s="218"/>
      <c r="F48" s="219">
        <v>30</v>
      </c>
      <c r="G48" s="220">
        <f t="shared" si="0"/>
        <v>51292.189999999995</v>
      </c>
      <c r="H48" s="227"/>
      <c r="I48" s="227"/>
      <c r="J48" s="218"/>
      <c r="K48" s="219"/>
      <c r="L48" s="224"/>
      <c r="M48" s="224"/>
      <c r="N48" s="225"/>
      <c r="O48" s="224"/>
      <c r="P48" s="224"/>
      <c r="Q48" s="224"/>
      <c r="R48" s="224"/>
      <c r="S48" s="226"/>
      <c r="T48" s="225"/>
    </row>
    <row r="49" spans="1:20" x14ac:dyDescent="0.2">
      <c r="A49" s="217">
        <v>46</v>
      </c>
      <c r="B49" s="159">
        <v>43769</v>
      </c>
      <c r="C49" s="160"/>
      <c r="D49" s="10" t="s">
        <v>860</v>
      </c>
      <c r="E49" s="218">
        <v>894</v>
      </c>
      <c r="F49" s="219"/>
      <c r="G49" s="220">
        <f t="shared" si="0"/>
        <v>52186.189999999995</v>
      </c>
      <c r="H49" s="227"/>
      <c r="I49" s="227"/>
      <c r="J49" s="218"/>
      <c r="K49" s="219"/>
      <c r="L49" s="224"/>
      <c r="M49" s="224"/>
      <c r="N49" s="225"/>
      <c r="O49" s="224"/>
      <c r="P49" s="224"/>
      <c r="Q49" s="224"/>
      <c r="R49" s="224"/>
      <c r="S49" s="226"/>
      <c r="T49" s="225"/>
    </row>
    <row r="50" spans="1:20" x14ac:dyDescent="0.2">
      <c r="A50" s="217">
        <v>47</v>
      </c>
      <c r="B50" s="159">
        <v>44196</v>
      </c>
      <c r="C50" s="160"/>
      <c r="D50" s="10" t="s">
        <v>822</v>
      </c>
      <c r="E50" s="218"/>
      <c r="F50" s="219">
        <v>30</v>
      </c>
      <c r="G50" s="220">
        <f>(G49+E50-F50)</f>
        <v>52156.189999999995</v>
      </c>
      <c r="H50" s="227"/>
      <c r="I50" s="227"/>
      <c r="J50" s="218"/>
      <c r="K50" s="219"/>
      <c r="L50" s="224"/>
      <c r="M50" s="224"/>
      <c r="N50" s="225"/>
      <c r="O50" s="224"/>
      <c r="P50" s="224"/>
      <c r="Q50" s="224"/>
      <c r="R50" s="224"/>
      <c r="S50" s="226"/>
      <c r="T50" s="225"/>
    </row>
    <row r="51" spans="1:20" x14ac:dyDescent="0.2">
      <c r="A51" s="217">
        <v>48</v>
      </c>
      <c r="B51" s="159">
        <v>44196</v>
      </c>
      <c r="C51" s="160"/>
      <c r="D51" s="10" t="s">
        <v>830</v>
      </c>
      <c r="E51" s="218">
        <v>1341</v>
      </c>
      <c r="F51" s="219"/>
      <c r="G51" s="220">
        <f t="shared" si="0"/>
        <v>53497.189999999995</v>
      </c>
      <c r="H51" s="227"/>
      <c r="I51" s="227"/>
      <c r="J51" s="218"/>
      <c r="K51" s="219"/>
      <c r="L51" s="224"/>
      <c r="M51" s="224"/>
      <c r="N51" s="225"/>
      <c r="O51" s="224"/>
      <c r="P51" s="224"/>
      <c r="Q51" s="224"/>
      <c r="R51" s="224"/>
      <c r="S51" s="226"/>
      <c r="T51" s="225"/>
    </row>
    <row r="52" spans="1:20" x14ac:dyDescent="0.2">
      <c r="A52" s="217">
        <v>49</v>
      </c>
      <c r="B52" s="159">
        <v>44186</v>
      </c>
      <c r="C52" s="160"/>
      <c r="D52" s="10" t="s">
        <v>785</v>
      </c>
      <c r="E52" s="218">
        <v>1.34</v>
      </c>
      <c r="F52" s="219"/>
      <c r="G52" s="220">
        <f t="shared" si="0"/>
        <v>53498.529999999992</v>
      </c>
      <c r="H52" s="227"/>
      <c r="I52" s="227"/>
      <c r="J52" s="218"/>
      <c r="K52" s="219"/>
      <c r="L52" s="224"/>
      <c r="M52" s="224"/>
      <c r="N52" s="225"/>
      <c r="O52" s="224"/>
      <c r="P52" s="224"/>
      <c r="Q52" s="224"/>
      <c r="R52" s="224"/>
      <c r="S52" s="226"/>
      <c r="T52" s="225"/>
    </row>
    <row r="53" spans="1:20" ht="15" x14ac:dyDescent="0.25">
      <c r="A53" s="217">
        <v>50</v>
      </c>
      <c r="B53" s="159">
        <v>44196</v>
      </c>
      <c r="C53" s="160"/>
      <c r="D53" s="10" t="s">
        <v>818</v>
      </c>
      <c r="E53" s="218"/>
      <c r="F53" s="219">
        <v>0.25</v>
      </c>
      <c r="G53" s="274">
        <f t="shared" si="0"/>
        <v>53498.279999999992</v>
      </c>
      <c r="H53" s="227"/>
      <c r="I53" s="227"/>
      <c r="J53" s="218"/>
      <c r="K53" s="219"/>
      <c r="L53" s="224"/>
      <c r="M53" s="224"/>
      <c r="N53" s="225"/>
      <c r="O53" s="224"/>
      <c r="P53" s="224"/>
      <c r="Q53" s="224"/>
      <c r="R53" s="224"/>
      <c r="S53" s="226"/>
      <c r="T53" s="225"/>
    </row>
    <row r="54" spans="1:20" x14ac:dyDescent="0.2">
      <c r="A54" s="217">
        <v>51</v>
      </c>
      <c r="B54" s="159">
        <v>44196</v>
      </c>
      <c r="C54" s="160"/>
      <c r="D54" s="10" t="s">
        <v>826</v>
      </c>
      <c r="E54" s="218"/>
      <c r="F54" s="219">
        <v>225</v>
      </c>
      <c r="G54" s="220">
        <f t="shared" si="0"/>
        <v>53273.279999999992</v>
      </c>
      <c r="H54" s="227"/>
      <c r="I54" s="227"/>
      <c r="J54" s="218"/>
      <c r="K54" s="219"/>
      <c r="L54" s="224"/>
      <c r="M54" s="224"/>
      <c r="N54" s="225"/>
      <c r="O54" s="224"/>
      <c r="P54" s="224"/>
      <c r="Q54" s="224"/>
      <c r="R54" s="224"/>
      <c r="S54" s="226"/>
      <c r="T54" s="225"/>
    </row>
    <row r="55" spans="1:20" x14ac:dyDescent="0.2">
      <c r="A55" s="217">
        <v>52</v>
      </c>
      <c r="B55" s="159">
        <v>44196</v>
      </c>
      <c r="C55" s="160"/>
      <c r="D55" s="10" t="s">
        <v>861</v>
      </c>
      <c r="E55" s="218"/>
      <c r="F55" s="219">
        <v>25</v>
      </c>
      <c r="G55" s="220">
        <f t="shared" si="0"/>
        <v>53248.279999999992</v>
      </c>
      <c r="H55" s="227"/>
      <c r="I55" s="227"/>
      <c r="J55" s="218"/>
      <c r="K55" s="219"/>
      <c r="L55" s="224"/>
      <c r="M55" s="224"/>
      <c r="N55" s="225"/>
      <c r="O55" s="224"/>
      <c r="P55" s="224"/>
      <c r="Q55" s="224"/>
      <c r="R55" s="224"/>
      <c r="S55" s="226"/>
      <c r="T55" s="225"/>
    </row>
    <row r="56" spans="1:20" x14ac:dyDescent="0.2">
      <c r="A56" s="217">
        <v>53</v>
      </c>
      <c r="B56" s="159">
        <v>44196</v>
      </c>
      <c r="C56" s="160"/>
      <c r="D56" s="10" t="s">
        <v>829</v>
      </c>
      <c r="E56" s="218"/>
      <c r="F56" s="219">
        <v>8</v>
      </c>
      <c r="G56" s="220">
        <f t="shared" si="0"/>
        <v>53240.279999999992</v>
      </c>
      <c r="H56" s="227"/>
      <c r="I56" s="227"/>
      <c r="J56" s="218"/>
      <c r="K56" s="219"/>
      <c r="L56" s="224"/>
      <c r="M56" s="224"/>
      <c r="N56" s="225"/>
      <c r="O56" s="224"/>
      <c r="P56" s="224"/>
      <c r="Q56" s="224"/>
      <c r="R56" s="224"/>
      <c r="S56" s="226"/>
      <c r="T56" s="225"/>
    </row>
    <row r="57" spans="1:20" x14ac:dyDescent="0.2">
      <c r="A57" s="217">
        <v>54</v>
      </c>
      <c r="B57" s="159">
        <v>44249</v>
      </c>
      <c r="C57" s="160"/>
      <c r="D57" s="10" t="s">
        <v>862</v>
      </c>
      <c r="E57" s="218"/>
      <c r="F57" s="219">
        <v>50000</v>
      </c>
      <c r="G57" s="220">
        <f t="shared" si="0"/>
        <v>3240.2799999999916</v>
      </c>
      <c r="H57" s="227"/>
      <c r="I57" s="227"/>
      <c r="J57" s="218"/>
      <c r="K57" s="219"/>
      <c r="L57" s="224"/>
      <c r="M57" s="224"/>
      <c r="N57" s="225"/>
      <c r="O57" s="224"/>
      <c r="P57" s="224"/>
      <c r="Q57" s="224"/>
      <c r="R57" s="224"/>
      <c r="S57" s="226"/>
      <c r="T57" s="225"/>
    </row>
    <row r="58" spans="1:20" x14ac:dyDescent="0.2">
      <c r="A58" s="217">
        <v>55</v>
      </c>
      <c r="B58" s="159">
        <v>44255</v>
      </c>
      <c r="C58" s="160"/>
      <c r="D58" s="10" t="s">
        <v>863</v>
      </c>
      <c r="E58" s="218"/>
      <c r="F58" s="219">
        <v>30</v>
      </c>
      <c r="G58" s="220">
        <f t="shared" si="0"/>
        <v>3210.2799999999916</v>
      </c>
      <c r="H58" s="227"/>
      <c r="I58" s="227"/>
      <c r="J58" s="218"/>
      <c r="K58" s="219"/>
      <c r="L58" s="224"/>
      <c r="M58" s="224"/>
      <c r="N58" s="225"/>
      <c r="O58" s="224"/>
      <c r="P58" s="224"/>
      <c r="Q58" s="224"/>
      <c r="R58" s="224"/>
      <c r="S58" s="226"/>
      <c r="T58" s="225"/>
    </row>
    <row r="59" spans="1:20" x14ac:dyDescent="0.2">
      <c r="A59" s="217">
        <v>56</v>
      </c>
      <c r="B59" s="159">
        <v>44286</v>
      </c>
      <c r="C59" s="160"/>
      <c r="D59" s="10" t="s">
        <v>785</v>
      </c>
      <c r="E59" s="218">
        <v>0.33</v>
      </c>
      <c r="F59" s="219"/>
      <c r="G59" s="220">
        <f t="shared" si="0"/>
        <v>3210.6099999999915</v>
      </c>
      <c r="H59" s="227"/>
      <c r="I59" s="227"/>
      <c r="J59" s="218"/>
      <c r="K59" s="219"/>
      <c r="L59" s="224"/>
      <c r="M59" s="224"/>
      <c r="N59" s="225"/>
      <c r="O59" s="224"/>
      <c r="P59" s="224"/>
      <c r="Q59" s="224"/>
      <c r="R59" s="224"/>
      <c r="S59" s="226"/>
      <c r="T59" s="225"/>
    </row>
    <row r="60" spans="1:20" x14ac:dyDescent="0.2">
      <c r="A60" s="217">
        <v>57</v>
      </c>
      <c r="B60" s="276">
        <v>44286</v>
      </c>
      <c r="C60" s="157"/>
      <c r="D60" s="87" t="s">
        <v>818</v>
      </c>
      <c r="E60" s="218"/>
      <c r="F60" s="219">
        <v>0.06</v>
      </c>
      <c r="G60" s="220">
        <f t="shared" si="0"/>
        <v>3210.5499999999915</v>
      </c>
      <c r="H60" s="227"/>
      <c r="I60" s="227"/>
      <c r="J60" s="218"/>
      <c r="K60" s="219"/>
      <c r="L60" s="224"/>
      <c r="M60" s="224"/>
      <c r="N60" s="225"/>
      <c r="O60" s="224"/>
      <c r="P60" s="224"/>
      <c r="Q60" s="224"/>
      <c r="R60" s="224"/>
      <c r="S60" s="226"/>
      <c r="T60" s="225"/>
    </row>
    <row r="61" spans="1:20" x14ac:dyDescent="0.2">
      <c r="A61" s="217">
        <v>58</v>
      </c>
      <c r="B61" s="159">
        <v>44286</v>
      </c>
      <c r="C61" s="157"/>
      <c r="D61" s="10" t="s">
        <v>819</v>
      </c>
      <c r="E61" s="218"/>
      <c r="F61" s="219">
        <v>225</v>
      </c>
      <c r="G61" s="220">
        <f t="shared" si="0"/>
        <v>2985.5499999999915</v>
      </c>
      <c r="H61" s="227"/>
      <c r="I61" s="227"/>
      <c r="J61" s="218"/>
      <c r="K61" s="219"/>
      <c r="L61" s="224"/>
      <c r="M61" s="224"/>
      <c r="N61" s="225"/>
      <c r="O61" s="224"/>
      <c r="P61" s="224"/>
      <c r="Q61" s="224"/>
      <c r="R61" s="224"/>
      <c r="S61" s="226"/>
      <c r="T61" s="225"/>
    </row>
    <row r="62" spans="1:20" x14ac:dyDescent="0.2">
      <c r="A62" s="217">
        <v>59</v>
      </c>
      <c r="B62" s="276">
        <v>44286</v>
      </c>
      <c r="C62" s="157"/>
      <c r="D62" s="87" t="s">
        <v>862</v>
      </c>
      <c r="E62" s="218"/>
      <c r="F62" s="219">
        <v>100</v>
      </c>
      <c r="G62" s="220">
        <f t="shared" si="0"/>
        <v>2885.5499999999915</v>
      </c>
      <c r="H62" s="227"/>
      <c r="I62" s="227"/>
      <c r="J62" s="218"/>
      <c r="K62" s="219"/>
      <c r="L62" s="224"/>
      <c r="M62" s="224"/>
      <c r="N62" s="225"/>
      <c r="O62" s="224"/>
      <c r="P62" s="224"/>
      <c r="Q62" s="224"/>
      <c r="R62" s="224"/>
      <c r="S62" s="226"/>
      <c r="T62" s="225"/>
    </row>
    <row r="63" spans="1:20" x14ac:dyDescent="0.2">
      <c r="A63" s="217">
        <v>60</v>
      </c>
      <c r="B63" s="159">
        <v>44286</v>
      </c>
      <c r="C63" s="157"/>
      <c r="D63" s="10" t="s">
        <v>863</v>
      </c>
      <c r="E63" s="218"/>
      <c r="F63" s="219">
        <v>30</v>
      </c>
      <c r="G63" s="220">
        <f t="shared" si="0"/>
        <v>2855.5499999999915</v>
      </c>
      <c r="H63" s="227"/>
      <c r="I63" s="227"/>
      <c r="J63" s="218"/>
      <c r="K63" s="219"/>
      <c r="L63" s="224"/>
      <c r="M63" s="224"/>
      <c r="N63" s="225"/>
      <c r="O63" s="224"/>
      <c r="P63" s="224"/>
      <c r="Q63" s="224"/>
      <c r="R63" s="224"/>
      <c r="S63" s="226"/>
      <c r="T63" s="225"/>
    </row>
    <row r="64" spans="1:20" x14ac:dyDescent="0.2">
      <c r="A64" s="217">
        <v>61</v>
      </c>
      <c r="B64" s="159">
        <v>44347</v>
      </c>
      <c r="C64" s="157"/>
      <c r="D64" s="87" t="s">
        <v>860</v>
      </c>
      <c r="E64" s="218">
        <v>894</v>
      </c>
      <c r="F64" s="219"/>
      <c r="G64" s="220">
        <f t="shared" si="0"/>
        <v>3749.5499999999915</v>
      </c>
      <c r="H64" s="227"/>
      <c r="I64" s="227"/>
      <c r="J64" s="218"/>
      <c r="K64" s="219"/>
      <c r="L64" s="224"/>
      <c r="M64" s="224"/>
      <c r="N64" s="225"/>
      <c r="O64" s="224"/>
      <c r="P64" s="224"/>
      <c r="Q64" s="224"/>
      <c r="R64" s="224"/>
      <c r="S64" s="226"/>
      <c r="T64" s="225"/>
    </row>
    <row r="65" spans="1:20" x14ac:dyDescent="0.2">
      <c r="A65" s="217">
        <v>62</v>
      </c>
      <c r="B65" s="159">
        <v>44347</v>
      </c>
      <c r="C65" s="157"/>
      <c r="D65" s="87" t="s">
        <v>863</v>
      </c>
      <c r="E65" s="218"/>
      <c r="F65" s="219">
        <v>30</v>
      </c>
      <c r="G65" s="220">
        <f t="shared" si="0"/>
        <v>3719.5499999999915</v>
      </c>
      <c r="H65" s="227"/>
      <c r="I65" s="227"/>
      <c r="J65" s="218"/>
      <c r="K65" s="219"/>
      <c r="L65" s="224"/>
      <c r="M65" s="224"/>
      <c r="N65" s="225"/>
      <c r="O65" s="224"/>
      <c r="P65" s="224"/>
      <c r="Q65" s="224"/>
      <c r="R65" s="224"/>
      <c r="S65" s="226"/>
      <c r="T65" s="225"/>
    </row>
    <row r="66" spans="1:20" x14ac:dyDescent="0.2">
      <c r="A66" s="217">
        <v>63</v>
      </c>
      <c r="B66" s="159" t="s">
        <v>864</v>
      </c>
      <c r="C66" s="160"/>
      <c r="D66" s="10" t="s">
        <v>860</v>
      </c>
      <c r="E66" s="218">
        <v>27</v>
      </c>
      <c r="F66" s="219"/>
      <c r="G66" s="220">
        <f t="shared" si="0"/>
        <v>3746.5499999999915</v>
      </c>
      <c r="H66" s="227"/>
      <c r="I66" s="227"/>
      <c r="J66" s="218"/>
      <c r="K66" s="219"/>
      <c r="L66" s="224"/>
      <c r="M66" s="224"/>
      <c r="N66" s="225"/>
      <c r="O66" s="224"/>
      <c r="P66" s="224"/>
      <c r="Q66" s="224"/>
      <c r="R66" s="224"/>
      <c r="S66" s="226"/>
      <c r="T66" s="225"/>
    </row>
    <row r="67" spans="1:20" x14ac:dyDescent="0.2">
      <c r="A67" s="217">
        <v>64</v>
      </c>
      <c r="B67" s="162" t="s">
        <v>865</v>
      </c>
      <c r="C67" s="259"/>
      <c r="D67" s="260" t="s">
        <v>826</v>
      </c>
      <c r="E67" s="230"/>
      <c r="F67" s="231">
        <v>225</v>
      </c>
      <c r="G67" s="220">
        <f t="shared" si="0"/>
        <v>3521.5499999999915</v>
      </c>
      <c r="H67" s="233"/>
      <c r="I67" s="231"/>
      <c r="J67" s="233"/>
      <c r="K67" s="261"/>
      <c r="L67" s="262"/>
      <c r="M67" s="234"/>
      <c r="N67" s="225"/>
      <c r="O67" s="234"/>
      <c r="P67" s="234"/>
      <c r="Q67" s="234"/>
      <c r="R67" s="234"/>
      <c r="S67" s="236"/>
      <c r="T67" s="235"/>
    </row>
    <row r="68" spans="1:20" x14ac:dyDescent="0.2">
      <c r="A68" s="217">
        <v>65</v>
      </c>
      <c r="B68" s="88" t="s">
        <v>865</v>
      </c>
      <c r="C68" s="259"/>
      <c r="D68" s="263" t="s">
        <v>866</v>
      </c>
      <c r="E68" s="218"/>
      <c r="F68" s="264">
        <v>15</v>
      </c>
      <c r="G68" s="220">
        <f t="shared" si="0"/>
        <v>3506.5499999999915</v>
      </c>
      <c r="H68" s="220"/>
      <c r="I68" s="219"/>
      <c r="J68" s="227"/>
      <c r="K68" s="264"/>
      <c r="L68" s="265"/>
      <c r="M68" s="224"/>
      <c r="N68" s="225"/>
      <c r="O68" s="224"/>
      <c r="P68" s="224"/>
      <c r="Q68" s="224"/>
      <c r="R68" s="224"/>
      <c r="S68" s="226"/>
      <c r="T68" s="225"/>
    </row>
    <row r="69" spans="1:20" x14ac:dyDescent="0.2">
      <c r="A69" s="217">
        <v>66</v>
      </c>
      <c r="B69" s="88" t="s">
        <v>865</v>
      </c>
      <c r="C69" s="259"/>
      <c r="D69" s="263" t="s">
        <v>867</v>
      </c>
      <c r="E69" s="218"/>
      <c r="F69" s="264">
        <v>6</v>
      </c>
      <c r="G69" s="220">
        <f t="shared" si="0"/>
        <v>3500.5499999999915</v>
      </c>
      <c r="H69" s="220"/>
      <c r="I69" s="219"/>
      <c r="J69" s="227"/>
      <c r="K69" s="264"/>
      <c r="L69" s="265"/>
      <c r="M69" s="224"/>
      <c r="N69" s="225"/>
      <c r="O69" s="224"/>
      <c r="P69" s="224"/>
      <c r="Q69" s="224"/>
      <c r="R69" s="224"/>
      <c r="S69" s="226"/>
      <c r="T69" s="225"/>
    </row>
    <row r="70" spans="1:20" x14ac:dyDescent="0.2">
      <c r="A70" s="217">
        <v>67</v>
      </c>
      <c r="B70" s="88" t="s">
        <v>865</v>
      </c>
      <c r="C70" s="270"/>
      <c r="D70" s="89" t="s">
        <v>863</v>
      </c>
      <c r="E70" s="220"/>
      <c r="F70" s="220">
        <v>30</v>
      </c>
      <c r="G70" s="279">
        <f t="shared" si="0"/>
        <v>3470.5499999999915</v>
      </c>
      <c r="H70" s="220"/>
      <c r="I70" s="220"/>
      <c r="J70" s="220"/>
      <c r="K70" s="220"/>
      <c r="L70" s="224"/>
      <c r="M70" s="224"/>
      <c r="N70" s="224"/>
      <c r="O70" s="224"/>
      <c r="P70" s="224"/>
      <c r="Q70" s="224"/>
      <c r="R70" s="224"/>
      <c r="S70" s="224"/>
      <c r="T70" s="224"/>
    </row>
    <row r="71" spans="1:20" x14ac:dyDescent="0.2">
      <c r="A71" s="217">
        <v>68</v>
      </c>
      <c r="B71" s="88"/>
      <c r="C71" s="270"/>
      <c r="D71" s="89"/>
      <c r="E71" s="220"/>
      <c r="F71" s="220"/>
      <c r="G71" s="220"/>
      <c r="H71" s="220"/>
      <c r="I71" s="220"/>
      <c r="J71" s="220"/>
      <c r="K71" s="220"/>
      <c r="L71" s="224"/>
      <c r="M71" s="224"/>
      <c r="N71" s="224"/>
      <c r="O71" s="224"/>
      <c r="P71" s="224"/>
      <c r="Q71" s="224"/>
      <c r="R71" s="224"/>
      <c r="S71" s="224"/>
      <c r="T71" s="224"/>
    </row>
    <row r="72" spans="1:20" x14ac:dyDescent="0.2">
      <c r="A72" s="217">
        <v>69</v>
      </c>
      <c r="B72" s="88"/>
      <c r="C72" s="270"/>
      <c r="D72" s="89"/>
      <c r="E72" s="220"/>
      <c r="F72" s="220"/>
      <c r="G72" s="220"/>
      <c r="H72" s="220"/>
      <c r="I72" s="220"/>
      <c r="J72" s="220"/>
      <c r="K72" s="220"/>
      <c r="L72" s="224"/>
      <c r="M72" s="224"/>
      <c r="N72" s="224"/>
      <c r="O72" s="224"/>
      <c r="P72" s="224"/>
      <c r="Q72" s="224"/>
      <c r="R72" s="224"/>
      <c r="S72" s="224"/>
      <c r="T72" s="224"/>
    </row>
    <row r="73" spans="1:20" x14ac:dyDescent="0.2">
      <c r="A73" s="217">
        <v>70</v>
      </c>
      <c r="B73" s="88"/>
      <c r="C73" s="270"/>
      <c r="D73" s="89"/>
      <c r="E73" s="220"/>
      <c r="F73" s="220"/>
      <c r="G73" s="220"/>
      <c r="H73" s="220"/>
      <c r="I73" s="220"/>
      <c r="J73" s="220"/>
      <c r="K73" s="220"/>
      <c r="L73" s="224"/>
      <c r="M73" s="224"/>
      <c r="N73" s="224"/>
      <c r="O73" s="224"/>
      <c r="P73" s="224"/>
      <c r="Q73" s="224"/>
      <c r="R73" s="224"/>
      <c r="S73" s="224"/>
      <c r="T73" s="224"/>
    </row>
    <row r="74" spans="1:20" x14ac:dyDescent="0.2">
      <c r="A74" s="217">
        <v>71</v>
      </c>
      <c r="B74" s="88"/>
      <c r="C74" s="270"/>
      <c r="D74" s="89"/>
      <c r="E74" s="220"/>
      <c r="F74" s="220"/>
      <c r="G74" s="220"/>
      <c r="H74" s="220"/>
      <c r="I74" s="220"/>
      <c r="J74" s="220"/>
      <c r="K74" s="220"/>
      <c r="L74" s="224"/>
      <c r="M74" s="224"/>
      <c r="N74" s="224"/>
      <c r="O74" s="224"/>
      <c r="P74" s="224"/>
      <c r="Q74" s="224"/>
      <c r="R74" s="224"/>
      <c r="S74" s="224"/>
      <c r="T74" s="224"/>
    </row>
    <row r="75" spans="1:20" ht="15" x14ac:dyDescent="0.25">
      <c r="A75" s="217">
        <v>72</v>
      </c>
      <c r="B75" s="88"/>
      <c r="C75" s="270"/>
      <c r="D75" s="89"/>
      <c r="E75" s="207"/>
      <c r="F75" s="220"/>
      <c r="G75" s="220"/>
      <c r="H75" s="207"/>
      <c r="I75" s="220"/>
      <c r="J75" s="220"/>
      <c r="K75" s="220"/>
      <c r="L75" s="224"/>
      <c r="M75" s="224"/>
      <c r="N75" s="224"/>
      <c r="O75" s="224"/>
      <c r="P75" s="224"/>
      <c r="Q75" s="224"/>
      <c r="R75" s="224"/>
      <c r="S75" s="224"/>
      <c r="T75" s="224"/>
    </row>
    <row r="76" spans="1:20" x14ac:dyDescent="0.2">
      <c r="A76" s="217">
        <v>73</v>
      </c>
      <c r="B76" s="88"/>
      <c r="C76" s="269"/>
      <c r="D76" s="272"/>
      <c r="E76" s="220"/>
      <c r="F76" s="220"/>
      <c r="G76" s="220"/>
      <c r="H76" s="220"/>
      <c r="I76" s="220"/>
      <c r="J76" s="220"/>
      <c r="K76" s="220"/>
      <c r="L76" s="224"/>
      <c r="M76" s="224"/>
      <c r="N76" s="224"/>
      <c r="O76" s="224"/>
      <c r="P76" s="224"/>
      <c r="Q76" s="224"/>
      <c r="R76" s="224"/>
      <c r="S76" s="224"/>
      <c r="T76" s="224"/>
    </row>
    <row r="77" spans="1:20" x14ac:dyDescent="0.2">
      <c r="A77" s="217">
        <v>74</v>
      </c>
      <c r="B77" s="88"/>
      <c r="C77" s="269"/>
      <c r="D77" s="272"/>
      <c r="E77" s="220"/>
      <c r="F77" s="220"/>
      <c r="G77" s="220"/>
      <c r="H77" s="220"/>
      <c r="I77" s="220"/>
      <c r="J77" s="220"/>
      <c r="K77" s="220"/>
      <c r="L77" s="224"/>
      <c r="M77" s="224"/>
      <c r="N77" s="224"/>
      <c r="O77" s="224"/>
      <c r="P77" s="224"/>
      <c r="Q77" s="224"/>
      <c r="R77" s="224"/>
      <c r="S77" s="224"/>
      <c r="T77" s="224"/>
    </row>
    <row r="78" spans="1:20" x14ac:dyDescent="0.2">
      <c r="A78" s="217">
        <v>75</v>
      </c>
      <c r="B78" s="88"/>
      <c r="C78" s="269"/>
      <c r="D78" s="272"/>
      <c r="E78" s="220"/>
      <c r="F78" s="220"/>
      <c r="G78" s="220"/>
      <c r="H78" s="220"/>
      <c r="I78" s="220"/>
      <c r="J78" s="220"/>
      <c r="K78" s="220"/>
      <c r="L78" s="224"/>
      <c r="M78" s="224"/>
      <c r="N78" s="224"/>
      <c r="O78" s="224"/>
      <c r="P78" s="224"/>
      <c r="Q78" s="224"/>
      <c r="R78" s="224"/>
      <c r="S78" s="224"/>
      <c r="T78" s="224"/>
    </row>
    <row r="79" spans="1:20" x14ac:dyDescent="0.2">
      <c r="A79" s="217">
        <v>76</v>
      </c>
      <c r="B79" s="88"/>
      <c r="C79" s="269"/>
      <c r="D79" s="272"/>
      <c r="E79" s="220"/>
      <c r="F79" s="220"/>
      <c r="G79" s="220"/>
      <c r="H79" s="220"/>
      <c r="I79" s="220"/>
      <c r="J79" s="220"/>
      <c r="K79" s="220"/>
      <c r="L79" s="224"/>
      <c r="M79" s="224"/>
      <c r="N79" s="224"/>
      <c r="O79" s="224"/>
      <c r="P79" s="224"/>
      <c r="Q79" s="224"/>
      <c r="R79" s="224"/>
      <c r="S79" s="224"/>
      <c r="T79" s="224"/>
    </row>
    <row r="80" spans="1:20" x14ac:dyDescent="0.2">
      <c r="A80" s="217">
        <v>77</v>
      </c>
      <c r="B80" s="88"/>
      <c r="C80" s="269"/>
      <c r="D80" s="272"/>
      <c r="E80" s="220"/>
      <c r="F80" s="220"/>
      <c r="G80" s="220"/>
      <c r="H80" s="220"/>
      <c r="I80" s="220"/>
      <c r="J80" s="220"/>
      <c r="K80" s="220"/>
      <c r="L80" s="224"/>
      <c r="M80" s="224"/>
      <c r="N80" s="224"/>
      <c r="O80" s="224"/>
      <c r="P80" s="224"/>
      <c r="Q80" s="224"/>
      <c r="R80" s="224"/>
      <c r="S80" s="224"/>
      <c r="T80" s="224"/>
    </row>
    <row r="81" spans="1:20" x14ac:dyDescent="0.2">
      <c r="A81" s="217">
        <v>78</v>
      </c>
      <c r="B81" s="88"/>
      <c r="C81" s="269"/>
      <c r="D81" s="272"/>
      <c r="E81" s="220"/>
      <c r="F81" s="220"/>
      <c r="G81" s="220"/>
      <c r="H81" s="220"/>
      <c r="I81" s="220"/>
      <c r="J81" s="220"/>
      <c r="K81" s="220"/>
      <c r="L81" s="224"/>
      <c r="M81" s="224"/>
      <c r="N81" s="224"/>
      <c r="O81" s="224"/>
      <c r="P81" s="224"/>
      <c r="Q81" s="224"/>
      <c r="R81" s="224"/>
      <c r="S81" s="224"/>
      <c r="T81" s="224"/>
    </row>
    <row r="82" spans="1:20" x14ac:dyDescent="0.2">
      <c r="A82" s="217">
        <v>79</v>
      </c>
      <c r="B82" s="88"/>
      <c r="C82" s="269"/>
      <c r="D82" s="272"/>
      <c r="E82" s="220"/>
      <c r="F82" s="220"/>
      <c r="G82" s="220"/>
      <c r="H82" s="220"/>
      <c r="I82" s="220"/>
      <c r="J82" s="220"/>
      <c r="K82" s="220"/>
      <c r="L82" s="224"/>
      <c r="M82" s="224"/>
      <c r="N82" s="224"/>
      <c r="O82" s="224"/>
      <c r="P82" s="224"/>
      <c r="Q82" s="224"/>
      <c r="R82" s="224"/>
      <c r="S82" s="224"/>
      <c r="T82" s="224"/>
    </row>
    <row r="83" spans="1:20" x14ac:dyDescent="0.2">
      <c r="A83" s="217">
        <v>80</v>
      </c>
      <c r="B83" s="88"/>
      <c r="C83" s="269"/>
      <c r="D83" s="272"/>
      <c r="E83" s="220"/>
      <c r="F83" s="220"/>
      <c r="G83" s="220"/>
      <c r="H83" s="220"/>
      <c r="I83" s="220"/>
      <c r="J83" s="220"/>
      <c r="K83" s="220"/>
      <c r="L83" s="224"/>
      <c r="M83" s="224"/>
      <c r="N83" s="224"/>
      <c r="O83" s="224"/>
      <c r="P83" s="224"/>
      <c r="Q83" s="224"/>
      <c r="R83" s="224"/>
      <c r="S83" s="224"/>
      <c r="T83" s="224"/>
    </row>
    <row r="84" spans="1:20" x14ac:dyDescent="0.2">
      <c r="A84" s="217">
        <v>81</v>
      </c>
      <c r="B84" s="88"/>
      <c r="C84" s="269"/>
      <c r="D84" s="272"/>
      <c r="E84" s="220"/>
      <c r="F84" s="220"/>
      <c r="G84" s="220"/>
      <c r="H84" s="220"/>
      <c r="I84" s="220"/>
      <c r="J84" s="220"/>
      <c r="K84" s="220"/>
      <c r="L84" s="224"/>
      <c r="M84" s="224"/>
      <c r="N84" s="224"/>
      <c r="O84" s="224"/>
      <c r="P84" s="224"/>
      <c r="Q84" s="224"/>
      <c r="R84" s="224"/>
      <c r="S84" s="224"/>
      <c r="T84" s="224"/>
    </row>
    <row r="85" spans="1:20" x14ac:dyDescent="0.2">
      <c r="A85" s="217">
        <v>82</v>
      </c>
      <c r="B85" s="88"/>
      <c r="C85" s="269"/>
      <c r="D85" s="272"/>
      <c r="E85" s="220"/>
      <c r="F85" s="220"/>
      <c r="G85" s="220"/>
      <c r="H85" s="220"/>
      <c r="I85" s="220"/>
      <c r="J85" s="220"/>
      <c r="K85" s="220"/>
      <c r="L85" s="224"/>
      <c r="M85" s="224"/>
      <c r="N85" s="224"/>
      <c r="O85" s="224"/>
      <c r="P85" s="224"/>
      <c r="Q85" s="224"/>
      <c r="R85" s="224"/>
      <c r="S85" s="224"/>
      <c r="T85" s="224"/>
    </row>
  </sheetData>
  <mergeCells count="7">
    <mergeCell ref="A1:T1"/>
    <mergeCell ref="A2:A3"/>
    <mergeCell ref="B2:B3"/>
    <mergeCell ref="C2:C3"/>
    <mergeCell ref="D2:D3"/>
    <mergeCell ref="E2:K2"/>
    <mergeCell ref="L2:T2"/>
  </mergeCell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T85"/>
  <sheetViews>
    <sheetView topLeftCell="Q1" zoomScale="80" zoomScaleNormal="80" workbookViewId="0">
      <pane ySplit="3" topLeftCell="A4" activePane="bottomLeft" state="frozen"/>
      <selection pane="bottomLeft" activeCell="G1" sqref="G1"/>
    </sheetView>
  </sheetViews>
  <sheetFormatPr defaultRowHeight="14.25" x14ac:dyDescent="0.2"/>
  <cols>
    <col min="2" max="2" width="10.375" style="285" bestFit="1" customWidth="1"/>
    <col min="4" max="4" width="26.625" customWidth="1"/>
    <col min="5" max="5" width="12.625" bestFit="1" customWidth="1"/>
    <col min="6" max="6" width="13.25" bestFit="1" customWidth="1"/>
    <col min="7" max="7" width="13.25" style="288" bestFit="1" customWidth="1"/>
    <col min="12" max="12" width="13.75" customWidth="1"/>
    <col min="13" max="13" width="12.625" bestFit="1" customWidth="1"/>
    <col min="14" max="14" width="13.875" customWidth="1"/>
    <col min="15" max="15" width="12.625" customWidth="1"/>
    <col min="17" max="17" width="16.5" customWidth="1"/>
    <col min="18" max="18" width="17.875" customWidth="1"/>
    <col min="19" max="19" width="15.375" customWidth="1"/>
    <col min="20" max="20" width="19.25" customWidth="1"/>
  </cols>
  <sheetData>
    <row r="1" spans="1:20" ht="18.75" thickBot="1" x14ac:dyDescent="0.25">
      <c r="A1" s="300" t="s">
        <v>790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</row>
    <row r="2" spans="1:20" ht="13.7" customHeight="1" thickBot="1" x14ac:dyDescent="0.3">
      <c r="A2" s="294" t="s">
        <v>5</v>
      </c>
      <c r="B2" s="316" t="s">
        <v>6</v>
      </c>
      <c r="C2" s="296" t="s">
        <v>511</v>
      </c>
      <c r="D2" s="297" t="s">
        <v>7</v>
      </c>
      <c r="E2" s="301" t="s">
        <v>1</v>
      </c>
      <c r="F2" s="301"/>
      <c r="G2" s="301"/>
      <c r="H2" s="301"/>
      <c r="I2" s="301"/>
      <c r="J2" s="301"/>
      <c r="K2" s="301"/>
      <c r="L2" s="302" t="s">
        <v>3</v>
      </c>
      <c r="M2" s="302"/>
      <c r="N2" s="302"/>
      <c r="O2" s="302"/>
      <c r="P2" s="302"/>
      <c r="Q2" s="302"/>
      <c r="R2" s="302"/>
      <c r="S2" s="302"/>
      <c r="T2" s="302"/>
    </row>
    <row r="3" spans="1:20" ht="44.25" thickBot="1" x14ac:dyDescent="0.3">
      <c r="A3" s="294"/>
      <c r="B3" s="316"/>
      <c r="C3" s="296"/>
      <c r="D3" s="297"/>
      <c r="E3" s="134" t="s">
        <v>8</v>
      </c>
      <c r="F3" s="135" t="s">
        <v>9</v>
      </c>
      <c r="G3" s="286" t="s">
        <v>10</v>
      </c>
      <c r="H3" s="256" t="s">
        <v>320</v>
      </c>
      <c r="I3" s="138" t="s">
        <v>348</v>
      </c>
      <c r="J3" s="135" t="s">
        <v>159</v>
      </c>
      <c r="K3" s="134" t="s">
        <v>11</v>
      </c>
      <c r="L3" s="139" t="s">
        <v>13</v>
      </c>
      <c r="M3" s="140" t="s">
        <v>14</v>
      </c>
      <c r="N3" s="141" t="s">
        <v>10</v>
      </c>
      <c r="O3" s="257" t="s">
        <v>612</v>
      </c>
      <c r="P3" s="142" t="s">
        <v>474</v>
      </c>
      <c r="Q3" s="143" t="s">
        <v>613</v>
      </c>
      <c r="R3" s="144" t="s">
        <v>614</v>
      </c>
      <c r="S3" s="145" t="s">
        <v>552</v>
      </c>
      <c r="T3" s="146" t="s">
        <v>475</v>
      </c>
    </row>
    <row r="4" spans="1:20" x14ac:dyDescent="0.2">
      <c r="A4" s="217">
        <v>1</v>
      </c>
      <c r="B4" s="280">
        <v>44440</v>
      </c>
      <c r="C4" s="147"/>
      <c r="D4" s="117" t="s">
        <v>439</v>
      </c>
      <c r="E4" s="218"/>
      <c r="F4" s="219"/>
      <c r="G4" s="287">
        <v>3470.55</v>
      </c>
      <c r="H4" s="221"/>
      <c r="I4" s="221"/>
      <c r="J4" s="222"/>
      <c r="K4" s="223"/>
      <c r="L4" s="224"/>
      <c r="M4" s="224"/>
      <c r="N4" s="225">
        <v>30219</v>
      </c>
      <c r="O4" s="224"/>
      <c r="P4" s="224"/>
      <c r="Q4" s="224"/>
      <c r="R4" s="224"/>
      <c r="S4" s="226"/>
      <c r="T4" s="225"/>
    </row>
    <row r="5" spans="1:20" ht="15" x14ac:dyDescent="0.25">
      <c r="A5" s="217">
        <v>2</v>
      </c>
      <c r="B5" s="280">
        <v>44447</v>
      </c>
      <c r="C5" s="289"/>
      <c r="D5" s="87" t="s">
        <v>727</v>
      </c>
      <c r="E5" s="218"/>
      <c r="F5" s="219"/>
      <c r="G5" s="287">
        <f>(G4+E5-F5)</f>
        <v>3470.55</v>
      </c>
      <c r="H5" s="221"/>
      <c r="I5" s="221"/>
      <c r="J5" s="277"/>
      <c r="K5" s="278"/>
      <c r="L5" s="224">
        <v>558</v>
      </c>
      <c r="M5" s="224"/>
      <c r="N5" s="225">
        <f>(N4+L5-M5)</f>
        <v>30777</v>
      </c>
      <c r="O5" s="224"/>
      <c r="P5" s="224"/>
      <c r="Q5" s="224"/>
      <c r="R5" s="224"/>
      <c r="S5" s="226"/>
      <c r="T5" s="225"/>
    </row>
    <row r="6" spans="1:20" x14ac:dyDescent="0.2">
      <c r="A6" s="217">
        <v>3</v>
      </c>
      <c r="B6" s="280">
        <v>44453</v>
      </c>
      <c r="C6" s="157"/>
      <c r="D6" s="87" t="s">
        <v>868</v>
      </c>
      <c r="E6" s="218"/>
      <c r="F6" s="219"/>
      <c r="G6" s="287">
        <f t="shared" ref="G6:G34" si="0">(G5+E6-F6)</f>
        <v>3470.55</v>
      </c>
      <c r="H6" s="227"/>
      <c r="I6" s="227"/>
      <c r="J6" s="218"/>
      <c r="K6" s="219"/>
      <c r="L6" s="224"/>
      <c r="M6" s="224">
        <v>570</v>
      </c>
      <c r="N6" s="225">
        <f t="shared" ref="N6:N16" si="1">(N5+L6-M6)</f>
        <v>30207</v>
      </c>
      <c r="O6" s="224">
        <v>570</v>
      </c>
      <c r="P6" s="224"/>
      <c r="Q6" s="224"/>
      <c r="R6" s="224"/>
      <c r="S6" s="226"/>
      <c r="T6" s="225"/>
    </row>
    <row r="7" spans="1:20" x14ac:dyDescent="0.2">
      <c r="A7" s="217">
        <v>4</v>
      </c>
      <c r="B7" s="280">
        <v>44495</v>
      </c>
      <c r="C7" s="157"/>
      <c r="D7" s="87" t="s">
        <v>869</v>
      </c>
      <c r="E7" s="218"/>
      <c r="F7" s="219"/>
      <c r="G7" s="287">
        <f t="shared" si="0"/>
        <v>3470.55</v>
      </c>
      <c r="H7" s="227"/>
      <c r="I7" s="227"/>
      <c r="J7" s="218"/>
      <c r="K7" s="219"/>
      <c r="L7" s="224"/>
      <c r="M7" s="224">
        <v>5969</v>
      </c>
      <c r="N7" s="225">
        <f t="shared" si="1"/>
        <v>24238</v>
      </c>
      <c r="O7" s="224"/>
      <c r="P7" s="224"/>
      <c r="Q7" s="224"/>
      <c r="R7" s="224">
        <v>5969</v>
      </c>
      <c r="S7" s="226"/>
      <c r="T7" s="225"/>
    </row>
    <row r="8" spans="1:20" ht="15" x14ac:dyDescent="0.25">
      <c r="A8" s="217">
        <v>5</v>
      </c>
      <c r="B8" s="280">
        <v>44503</v>
      </c>
      <c r="C8" s="289"/>
      <c r="D8" s="87" t="s">
        <v>870</v>
      </c>
      <c r="E8" s="218"/>
      <c r="F8" s="219"/>
      <c r="G8" s="287">
        <f t="shared" si="0"/>
        <v>3470.55</v>
      </c>
      <c r="H8" s="227"/>
      <c r="I8" s="227"/>
      <c r="J8" s="218"/>
      <c r="K8" s="219"/>
      <c r="L8" s="224"/>
      <c r="M8" s="224">
        <v>279</v>
      </c>
      <c r="N8" s="225">
        <f t="shared" si="1"/>
        <v>23959</v>
      </c>
      <c r="O8" s="224"/>
      <c r="P8" s="224"/>
      <c r="Q8" s="224"/>
      <c r="R8" s="224"/>
      <c r="S8" s="226"/>
      <c r="T8" s="225"/>
    </row>
    <row r="9" spans="1:20" x14ac:dyDescent="0.2">
      <c r="A9" s="217">
        <v>6</v>
      </c>
      <c r="B9" s="280">
        <v>44505</v>
      </c>
      <c r="C9" s="290"/>
      <c r="D9" s="87" t="s">
        <v>871</v>
      </c>
      <c r="E9" s="218"/>
      <c r="F9" s="219"/>
      <c r="G9" s="287">
        <f t="shared" si="0"/>
        <v>3470.55</v>
      </c>
      <c r="H9" s="227"/>
      <c r="I9" s="227"/>
      <c r="J9" s="218"/>
      <c r="K9" s="219"/>
      <c r="L9" s="224"/>
      <c r="M9" s="224">
        <v>329</v>
      </c>
      <c r="N9" s="225">
        <f t="shared" si="1"/>
        <v>23630</v>
      </c>
      <c r="O9" s="224"/>
      <c r="P9" s="224"/>
      <c r="Q9" s="224"/>
      <c r="R9" s="224"/>
      <c r="S9" s="226"/>
      <c r="T9" s="225"/>
    </row>
    <row r="10" spans="1:20" x14ac:dyDescent="0.2">
      <c r="A10" s="217">
        <v>7</v>
      </c>
      <c r="B10" s="280">
        <v>44525</v>
      </c>
      <c r="C10" s="290"/>
      <c r="D10" s="87" t="s">
        <v>868</v>
      </c>
      <c r="E10" s="218"/>
      <c r="F10" s="219"/>
      <c r="G10" s="287">
        <f t="shared" si="0"/>
        <v>3470.55</v>
      </c>
      <c r="H10" s="227"/>
      <c r="I10" s="227"/>
      <c r="J10" s="218"/>
      <c r="K10" s="219"/>
      <c r="L10" s="224"/>
      <c r="M10" s="224">
        <v>570</v>
      </c>
      <c r="N10" s="225">
        <f t="shared" si="1"/>
        <v>23060</v>
      </c>
      <c r="O10" s="224">
        <v>570</v>
      </c>
      <c r="P10" s="224"/>
      <c r="Q10" s="224"/>
      <c r="R10" s="224"/>
      <c r="S10" s="226"/>
      <c r="T10" s="225"/>
    </row>
    <row r="11" spans="1:20" ht="15" x14ac:dyDescent="0.25">
      <c r="A11" s="217">
        <v>8</v>
      </c>
      <c r="B11" s="280">
        <v>44525</v>
      </c>
      <c r="C11" s="289"/>
      <c r="D11" s="102" t="s">
        <v>872</v>
      </c>
      <c r="E11" s="218"/>
      <c r="F11" s="219"/>
      <c r="G11" s="287">
        <f t="shared" si="0"/>
        <v>3470.55</v>
      </c>
      <c r="H11" s="227"/>
      <c r="I11" s="227"/>
      <c r="J11" s="218"/>
      <c r="K11" s="219"/>
      <c r="L11" s="224">
        <v>280</v>
      </c>
      <c r="M11" s="224"/>
      <c r="N11" s="225">
        <f t="shared" si="1"/>
        <v>23340</v>
      </c>
      <c r="O11" s="224"/>
      <c r="P11" s="224"/>
      <c r="Q11" s="224"/>
      <c r="R11" s="224"/>
      <c r="S11" s="226"/>
      <c r="T11" s="225">
        <v>280</v>
      </c>
    </row>
    <row r="12" spans="1:20" x14ac:dyDescent="0.2">
      <c r="A12" s="217">
        <v>9</v>
      </c>
      <c r="B12" s="280">
        <v>44532</v>
      </c>
      <c r="C12" s="290"/>
      <c r="D12" s="87" t="s">
        <v>873</v>
      </c>
      <c r="E12" s="218"/>
      <c r="F12" s="219"/>
      <c r="G12" s="287">
        <f t="shared" si="0"/>
        <v>3470.55</v>
      </c>
      <c r="H12" s="227"/>
      <c r="I12" s="227"/>
      <c r="J12" s="218"/>
      <c r="K12" s="219"/>
      <c r="L12" s="224">
        <v>279</v>
      </c>
      <c r="M12" s="224"/>
      <c r="N12" s="225">
        <f t="shared" si="1"/>
        <v>23619</v>
      </c>
      <c r="O12" s="224"/>
      <c r="P12" s="224"/>
      <c r="Q12" s="224"/>
      <c r="R12" s="224"/>
      <c r="S12" s="226"/>
      <c r="T12" s="225">
        <v>279</v>
      </c>
    </row>
    <row r="13" spans="1:20" ht="15" x14ac:dyDescent="0.25">
      <c r="A13" s="217">
        <v>10</v>
      </c>
      <c r="B13" s="280">
        <v>44536</v>
      </c>
      <c r="C13" s="289"/>
      <c r="D13" s="87" t="s">
        <v>874</v>
      </c>
      <c r="E13" s="218"/>
      <c r="F13" s="219"/>
      <c r="G13" s="287">
        <f t="shared" si="0"/>
        <v>3470.55</v>
      </c>
      <c r="H13" s="227"/>
      <c r="I13" s="227"/>
      <c r="J13" s="218"/>
      <c r="K13" s="219"/>
      <c r="L13" s="224">
        <v>280</v>
      </c>
      <c r="M13" s="224"/>
      <c r="N13" s="225">
        <f t="shared" si="1"/>
        <v>23899</v>
      </c>
      <c r="O13" s="224"/>
      <c r="P13" s="224"/>
      <c r="Q13" s="224"/>
      <c r="R13" s="224"/>
      <c r="S13" s="226"/>
      <c r="T13" s="225">
        <v>280</v>
      </c>
    </row>
    <row r="14" spans="1:20" ht="15" x14ac:dyDescent="0.25">
      <c r="A14" s="217">
        <v>11</v>
      </c>
      <c r="B14" s="280">
        <v>44537</v>
      </c>
      <c r="C14" s="289"/>
      <c r="D14" s="87" t="s">
        <v>875</v>
      </c>
      <c r="E14" s="218"/>
      <c r="F14" s="219"/>
      <c r="G14" s="287">
        <f t="shared" si="0"/>
        <v>3470.55</v>
      </c>
      <c r="H14" s="227"/>
      <c r="I14" s="227"/>
      <c r="J14" s="218"/>
      <c r="K14" s="219"/>
      <c r="L14" s="224">
        <v>280</v>
      </c>
      <c r="M14" s="224"/>
      <c r="N14" s="225">
        <f t="shared" si="1"/>
        <v>24179</v>
      </c>
      <c r="O14" s="224"/>
      <c r="P14" s="224"/>
      <c r="Q14" s="224">
        <v>3675</v>
      </c>
      <c r="R14" s="224"/>
      <c r="S14" s="226"/>
      <c r="T14" s="225">
        <v>280</v>
      </c>
    </row>
    <row r="15" spans="1:20" ht="15" x14ac:dyDescent="0.25">
      <c r="A15" s="217">
        <v>12</v>
      </c>
      <c r="B15" s="280">
        <v>44539</v>
      </c>
      <c r="C15" s="289"/>
      <c r="D15" s="87" t="s">
        <v>876</v>
      </c>
      <c r="E15" s="218"/>
      <c r="F15" s="219"/>
      <c r="G15" s="287">
        <f t="shared" si="0"/>
        <v>3470.55</v>
      </c>
      <c r="H15" s="227"/>
      <c r="I15" s="227"/>
      <c r="J15" s="218"/>
      <c r="K15" s="219"/>
      <c r="L15" s="224"/>
      <c r="M15" s="224">
        <v>1250</v>
      </c>
      <c r="N15" s="225">
        <f t="shared" si="1"/>
        <v>22929</v>
      </c>
      <c r="O15" s="224">
        <v>1250</v>
      </c>
      <c r="P15" s="224"/>
      <c r="Q15" s="224"/>
      <c r="R15" s="224"/>
      <c r="S15" s="226"/>
      <c r="T15" s="225"/>
    </row>
    <row r="16" spans="1:20" ht="15" x14ac:dyDescent="0.25">
      <c r="A16" s="217">
        <v>13</v>
      </c>
      <c r="B16" s="280">
        <v>44564</v>
      </c>
      <c r="C16" s="289"/>
      <c r="D16" s="87" t="s">
        <v>850</v>
      </c>
      <c r="E16" s="218"/>
      <c r="F16" s="219"/>
      <c r="G16" s="287">
        <f t="shared" si="0"/>
        <v>3470.55</v>
      </c>
      <c r="H16" s="227"/>
      <c r="I16" s="227"/>
      <c r="J16" s="218"/>
      <c r="K16" s="219"/>
      <c r="L16" s="224"/>
      <c r="M16" s="224">
        <v>3525</v>
      </c>
      <c r="N16" s="225">
        <f t="shared" si="1"/>
        <v>19404</v>
      </c>
      <c r="O16" s="224"/>
      <c r="P16" s="224"/>
      <c r="Q16" s="224"/>
      <c r="R16" s="224"/>
      <c r="S16" s="226">
        <v>3525</v>
      </c>
      <c r="T16" s="225"/>
    </row>
    <row r="17" spans="1:20" x14ac:dyDescent="0.2">
      <c r="A17" s="217">
        <v>14</v>
      </c>
      <c r="B17" s="281">
        <v>44650</v>
      </c>
      <c r="C17" s="290"/>
      <c r="D17" s="10" t="s">
        <v>877</v>
      </c>
      <c r="E17" s="218"/>
      <c r="F17" s="219"/>
      <c r="G17" s="287">
        <f t="shared" si="0"/>
        <v>3470.55</v>
      </c>
      <c r="H17" s="227"/>
      <c r="I17" s="227"/>
      <c r="J17" s="218"/>
      <c r="K17" s="219"/>
      <c r="L17" s="224"/>
      <c r="M17" s="224">
        <v>194</v>
      </c>
      <c r="N17" s="225">
        <f>(N16+L17-M17)</f>
        <v>19210</v>
      </c>
      <c r="O17" s="224"/>
      <c r="P17" s="224"/>
      <c r="Q17" s="224"/>
      <c r="R17" s="224"/>
      <c r="S17" s="226"/>
      <c r="T17" s="225"/>
    </row>
    <row r="18" spans="1:20" ht="15" x14ac:dyDescent="0.25">
      <c r="A18" s="217">
        <v>15</v>
      </c>
      <c r="B18" s="281">
        <v>44651</v>
      </c>
      <c r="C18" s="289"/>
      <c r="D18" s="10" t="s">
        <v>878</v>
      </c>
      <c r="E18" s="218"/>
      <c r="F18" s="219"/>
      <c r="G18" s="287">
        <f t="shared" si="0"/>
        <v>3470.55</v>
      </c>
      <c r="H18" s="227"/>
      <c r="I18" s="227"/>
      <c r="J18" s="218"/>
      <c r="K18" s="219"/>
      <c r="L18" s="224"/>
      <c r="M18" s="224">
        <v>2917</v>
      </c>
      <c r="N18" s="225">
        <f>(N17+L18-M18)</f>
        <v>16293</v>
      </c>
      <c r="O18" s="224"/>
      <c r="P18" s="224"/>
      <c r="Q18" s="224"/>
      <c r="R18" s="224"/>
      <c r="S18" s="226">
        <v>2917</v>
      </c>
      <c r="T18" s="225"/>
    </row>
    <row r="19" spans="1:20" ht="15" x14ac:dyDescent="0.25">
      <c r="A19" s="217">
        <v>16</v>
      </c>
      <c r="B19" s="281">
        <v>44658</v>
      </c>
      <c r="C19" s="289"/>
      <c r="D19" s="10" t="s">
        <v>879</v>
      </c>
      <c r="E19" s="218"/>
      <c r="F19" s="219"/>
      <c r="G19" s="287">
        <f t="shared" si="0"/>
        <v>3470.55</v>
      </c>
      <c r="H19" s="227"/>
      <c r="I19" s="227"/>
      <c r="J19" s="218"/>
      <c r="K19" s="219"/>
      <c r="L19" s="224"/>
      <c r="M19" s="224">
        <v>526</v>
      </c>
      <c r="N19" s="225">
        <f t="shared" ref="N19:N27" si="2">(N18+L19-M19)</f>
        <v>15767</v>
      </c>
      <c r="O19" s="224">
        <v>526</v>
      </c>
      <c r="P19" s="224"/>
      <c r="Q19" s="224"/>
      <c r="R19" s="224"/>
      <c r="S19" s="226"/>
      <c r="T19" s="225"/>
    </row>
    <row r="20" spans="1:20" ht="15" x14ac:dyDescent="0.25">
      <c r="A20" s="217">
        <v>17</v>
      </c>
      <c r="B20" s="281">
        <v>44671</v>
      </c>
      <c r="C20" s="289"/>
      <c r="D20" s="10" t="s">
        <v>880</v>
      </c>
      <c r="E20" s="218"/>
      <c r="F20" s="219"/>
      <c r="G20" s="287">
        <f t="shared" si="0"/>
        <v>3470.55</v>
      </c>
      <c r="H20" s="227"/>
      <c r="I20" s="227"/>
      <c r="J20" s="218"/>
      <c r="K20" s="219"/>
      <c r="L20" s="224"/>
      <c r="M20" s="224">
        <v>4500</v>
      </c>
      <c r="N20" s="225">
        <f t="shared" si="2"/>
        <v>11267</v>
      </c>
      <c r="O20" s="224">
        <v>4500</v>
      </c>
      <c r="P20" s="224"/>
      <c r="Q20" s="224"/>
      <c r="R20" s="224"/>
      <c r="S20" s="226"/>
      <c r="T20" s="225"/>
    </row>
    <row r="21" spans="1:20" x14ac:dyDescent="0.2">
      <c r="A21" s="217">
        <v>18</v>
      </c>
      <c r="B21" s="281">
        <v>44677</v>
      </c>
      <c r="C21" s="290"/>
      <c r="D21" s="10" t="s">
        <v>881</v>
      </c>
      <c r="E21" s="218"/>
      <c r="F21" s="219"/>
      <c r="G21" s="287">
        <f t="shared" si="0"/>
        <v>3470.55</v>
      </c>
      <c r="H21" s="227"/>
      <c r="I21" s="227"/>
      <c r="J21" s="218"/>
      <c r="K21" s="219"/>
      <c r="L21" s="224"/>
      <c r="M21" s="224">
        <v>630</v>
      </c>
      <c r="N21" s="225">
        <f t="shared" si="2"/>
        <v>10637</v>
      </c>
      <c r="O21" s="224">
        <v>630</v>
      </c>
      <c r="P21" s="224"/>
      <c r="Q21" s="224"/>
      <c r="R21" s="224"/>
      <c r="S21" s="226"/>
      <c r="T21" s="225"/>
    </row>
    <row r="22" spans="1:20" ht="15" x14ac:dyDescent="0.25">
      <c r="A22" s="217">
        <v>19</v>
      </c>
      <c r="B22" s="281">
        <v>44686</v>
      </c>
      <c r="C22" s="289"/>
      <c r="D22" s="10" t="s">
        <v>881</v>
      </c>
      <c r="E22" s="218"/>
      <c r="F22" s="219"/>
      <c r="G22" s="287">
        <f t="shared" si="0"/>
        <v>3470.55</v>
      </c>
      <c r="H22" s="227"/>
      <c r="I22" s="227"/>
      <c r="J22" s="218"/>
      <c r="K22" s="219"/>
      <c r="L22" s="224"/>
      <c r="M22" s="224">
        <v>660</v>
      </c>
      <c r="N22" s="225">
        <f t="shared" si="2"/>
        <v>9977</v>
      </c>
      <c r="O22" s="224">
        <v>660</v>
      </c>
      <c r="P22" s="224"/>
      <c r="Q22" s="224"/>
      <c r="R22" s="224"/>
      <c r="S22" s="226"/>
      <c r="T22" s="225"/>
    </row>
    <row r="23" spans="1:20" ht="15" x14ac:dyDescent="0.25">
      <c r="A23" s="217">
        <v>20</v>
      </c>
      <c r="B23" s="281">
        <v>44697</v>
      </c>
      <c r="C23" s="289"/>
      <c r="D23" s="10" t="s">
        <v>562</v>
      </c>
      <c r="E23" s="218"/>
      <c r="F23" s="219"/>
      <c r="G23" s="287">
        <f t="shared" si="0"/>
        <v>3470.55</v>
      </c>
      <c r="H23" s="227"/>
      <c r="I23" s="227"/>
      <c r="J23" s="218"/>
      <c r="K23" s="219"/>
      <c r="L23" s="224">
        <v>13500</v>
      </c>
      <c r="M23" s="224"/>
      <c r="N23" s="225">
        <f t="shared" si="2"/>
        <v>23477</v>
      </c>
      <c r="O23" s="224"/>
      <c r="P23" s="224"/>
      <c r="Q23" s="224"/>
      <c r="R23" s="224"/>
      <c r="S23" s="226"/>
      <c r="T23" s="225">
        <v>13500</v>
      </c>
    </row>
    <row r="24" spans="1:20" ht="15" x14ac:dyDescent="0.25">
      <c r="A24" s="217">
        <v>21</v>
      </c>
      <c r="B24" s="281">
        <v>44707</v>
      </c>
      <c r="C24" s="289"/>
      <c r="D24" s="10" t="s">
        <v>882</v>
      </c>
      <c r="E24" s="218"/>
      <c r="F24" s="219"/>
      <c r="G24" s="287">
        <f t="shared" si="0"/>
        <v>3470.55</v>
      </c>
      <c r="H24" s="227"/>
      <c r="I24" s="227"/>
      <c r="J24" s="218"/>
      <c r="K24" s="219"/>
      <c r="L24" s="224"/>
      <c r="M24" s="224">
        <v>600</v>
      </c>
      <c r="N24" s="225">
        <f t="shared" si="2"/>
        <v>22877</v>
      </c>
      <c r="O24" s="224"/>
      <c r="P24" s="224"/>
      <c r="Q24" s="224">
        <v>600</v>
      </c>
      <c r="R24" s="224"/>
      <c r="S24" s="226"/>
      <c r="T24" s="225"/>
    </row>
    <row r="25" spans="1:20" ht="15" x14ac:dyDescent="0.25">
      <c r="A25" s="217">
        <v>22</v>
      </c>
      <c r="B25" s="281">
        <v>44727</v>
      </c>
      <c r="C25" s="289"/>
      <c r="D25" s="10" t="s">
        <v>883</v>
      </c>
      <c r="E25" s="218"/>
      <c r="F25" s="219"/>
      <c r="G25" s="287">
        <f t="shared" si="0"/>
        <v>3470.55</v>
      </c>
      <c r="H25" s="227"/>
      <c r="I25" s="227"/>
      <c r="J25" s="218"/>
      <c r="K25" s="219"/>
      <c r="L25" s="224"/>
      <c r="M25" s="224">
        <v>3305</v>
      </c>
      <c r="N25" s="225">
        <f t="shared" si="2"/>
        <v>19572</v>
      </c>
      <c r="O25" s="224">
        <v>3305</v>
      </c>
      <c r="P25" s="224"/>
      <c r="Q25" s="224"/>
      <c r="R25" s="224"/>
      <c r="S25" s="226"/>
      <c r="T25" s="225"/>
    </row>
    <row r="26" spans="1:20" ht="15" x14ac:dyDescent="0.25">
      <c r="A26" s="217">
        <v>23</v>
      </c>
      <c r="B26" s="281">
        <v>44727</v>
      </c>
      <c r="C26" s="289"/>
      <c r="D26" s="10" t="s">
        <v>884</v>
      </c>
      <c r="E26" s="218"/>
      <c r="F26" s="219"/>
      <c r="G26" s="287">
        <f t="shared" si="0"/>
        <v>3470.55</v>
      </c>
      <c r="H26" s="227"/>
      <c r="I26" s="227"/>
      <c r="J26" s="218"/>
      <c r="K26" s="219"/>
      <c r="L26" s="224"/>
      <c r="M26" s="224">
        <v>19227</v>
      </c>
      <c r="N26" s="225">
        <f t="shared" si="2"/>
        <v>345</v>
      </c>
      <c r="O26" s="224"/>
      <c r="P26" s="224"/>
      <c r="Q26" s="224">
        <v>19227</v>
      </c>
      <c r="R26" s="224"/>
      <c r="S26" s="226"/>
      <c r="T26" s="225"/>
    </row>
    <row r="27" spans="1:20" ht="15" x14ac:dyDescent="0.25">
      <c r="A27" s="217">
        <v>24</v>
      </c>
      <c r="B27" s="282"/>
      <c r="C27" s="289"/>
      <c r="D27" s="10"/>
      <c r="E27" s="218"/>
      <c r="F27" s="219"/>
      <c r="G27" s="287">
        <f t="shared" si="0"/>
        <v>3470.55</v>
      </c>
      <c r="H27" s="227"/>
      <c r="I27" s="227"/>
      <c r="J27" s="218"/>
      <c r="K27" s="219"/>
      <c r="L27" s="224"/>
      <c r="M27" s="224"/>
      <c r="N27" s="225">
        <f t="shared" si="2"/>
        <v>345</v>
      </c>
      <c r="O27" s="224"/>
      <c r="P27" s="224"/>
      <c r="Q27" s="224"/>
      <c r="R27" s="224"/>
      <c r="S27" s="226"/>
      <c r="T27" s="225"/>
    </row>
    <row r="28" spans="1:20" ht="15" x14ac:dyDescent="0.25">
      <c r="A28" s="217">
        <v>25</v>
      </c>
      <c r="B28" s="282"/>
      <c r="C28" s="289"/>
      <c r="D28" s="10"/>
      <c r="E28" s="218"/>
      <c r="F28" s="219"/>
      <c r="G28" s="287">
        <f t="shared" si="0"/>
        <v>3470.55</v>
      </c>
      <c r="H28" s="227"/>
      <c r="I28" s="227"/>
      <c r="J28" s="218"/>
      <c r="K28" s="219"/>
      <c r="L28" s="224"/>
      <c r="M28" s="224"/>
      <c r="N28" s="225"/>
      <c r="O28" s="224"/>
      <c r="P28" s="224"/>
      <c r="Q28" s="224"/>
      <c r="R28" s="224"/>
      <c r="S28" s="226"/>
      <c r="T28" s="225"/>
    </row>
    <row r="29" spans="1:20" ht="15" x14ac:dyDescent="0.25">
      <c r="A29" s="217">
        <v>26</v>
      </c>
      <c r="B29" s="282"/>
      <c r="C29" s="289"/>
      <c r="D29" s="10"/>
      <c r="E29" s="218"/>
      <c r="F29" s="219"/>
      <c r="G29" s="287">
        <f t="shared" si="0"/>
        <v>3470.55</v>
      </c>
      <c r="H29" s="227"/>
      <c r="I29" s="227"/>
      <c r="J29" s="218"/>
      <c r="K29" s="219"/>
      <c r="L29" s="224"/>
      <c r="M29" s="224"/>
      <c r="N29" s="225"/>
      <c r="O29" s="224"/>
      <c r="P29" s="224"/>
      <c r="Q29" s="224"/>
      <c r="R29" s="224"/>
      <c r="S29" s="226"/>
      <c r="T29" s="225"/>
    </row>
    <row r="30" spans="1:20" ht="15" x14ac:dyDescent="0.25">
      <c r="A30" s="217">
        <v>27</v>
      </c>
      <c r="B30" s="282"/>
      <c r="C30" s="289"/>
      <c r="D30" s="10"/>
      <c r="E30" s="218"/>
      <c r="F30" s="219"/>
      <c r="G30" s="287">
        <f t="shared" si="0"/>
        <v>3470.55</v>
      </c>
      <c r="H30" s="227"/>
      <c r="I30" s="227"/>
      <c r="J30" s="218"/>
      <c r="K30" s="219"/>
      <c r="L30" s="224"/>
      <c r="M30" s="224"/>
      <c r="N30" s="225"/>
      <c r="O30" s="224"/>
      <c r="P30" s="224"/>
      <c r="Q30" s="224"/>
      <c r="R30" s="224"/>
      <c r="S30" s="226"/>
      <c r="T30" s="225"/>
    </row>
    <row r="31" spans="1:20" ht="15" x14ac:dyDescent="0.25">
      <c r="A31" s="217">
        <v>28</v>
      </c>
      <c r="B31" s="282"/>
      <c r="C31" s="289"/>
      <c r="D31" s="10"/>
      <c r="E31" s="218"/>
      <c r="F31" s="219"/>
      <c r="G31" s="287">
        <f t="shared" si="0"/>
        <v>3470.55</v>
      </c>
      <c r="H31" s="227"/>
      <c r="I31" s="227"/>
      <c r="J31" s="218"/>
      <c r="K31" s="219"/>
      <c r="L31" s="224"/>
      <c r="M31" s="224"/>
      <c r="N31" s="225"/>
      <c r="O31" s="224"/>
      <c r="P31" s="224"/>
      <c r="Q31" s="224"/>
      <c r="R31" s="224"/>
      <c r="S31" s="226"/>
      <c r="T31" s="225"/>
    </row>
    <row r="32" spans="1:20" ht="15" x14ac:dyDescent="0.25">
      <c r="A32" s="217">
        <v>29</v>
      </c>
      <c r="B32" s="282"/>
      <c r="C32" s="289"/>
      <c r="D32" s="10"/>
      <c r="E32" s="218"/>
      <c r="F32" s="219"/>
      <c r="G32" s="287">
        <f t="shared" si="0"/>
        <v>3470.55</v>
      </c>
      <c r="H32" s="227"/>
      <c r="I32" s="227"/>
      <c r="J32" s="218"/>
      <c r="K32" s="219"/>
      <c r="L32" s="224"/>
      <c r="M32" s="224"/>
      <c r="N32" s="225"/>
      <c r="O32" s="224"/>
      <c r="P32" s="224"/>
      <c r="Q32" s="224"/>
      <c r="R32" s="224"/>
      <c r="S32" s="226"/>
      <c r="T32" s="225"/>
    </row>
    <row r="33" spans="1:20" ht="15" x14ac:dyDescent="0.25">
      <c r="A33" s="217">
        <v>30</v>
      </c>
      <c r="B33" s="282"/>
      <c r="C33" s="289"/>
      <c r="D33" s="10"/>
      <c r="E33" s="218"/>
      <c r="F33" s="219"/>
      <c r="G33" s="287">
        <f t="shared" si="0"/>
        <v>3470.55</v>
      </c>
      <c r="H33" s="227"/>
      <c r="I33" s="227"/>
      <c r="J33" s="218"/>
      <c r="K33" s="219"/>
      <c r="L33" s="224"/>
      <c r="M33" s="224"/>
      <c r="N33" s="225"/>
      <c r="O33" s="224"/>
      <c r="P33" s="224"/>
      <c r="Q33" s="224"/>
      <c r="R33" s="224"/>
      <c r="S33" s="226"/>
      <c r="T33" s="225"/>
    </row>
    <row r="34" spans="1:20" ht="15" x14ac:dyDescent="0.25">
      <c r="A34" s="217">
        <v>31</v>
      </c>
      <c r="B34" s="283" t="s">
        <v>817</v>
      </c>
      <c r="C34" s="160"/>
      <c r="D34" s="10"/>
      <c r="E34" s="218"/>
      <c r="F34" s="219"/>
      <c r="G34" s="287">
        <f t="shared" si="0"/>
        <v>3470.55</v>
      </c>
      <c r="H34" s="227"/>
      <c r="I34" s="227"/>
      <c r="J34" s="218"/>
      <c r="K34" s="219"/>
      <c r="L34" s="224"/>
      <c r="M34" s="224"/>
      <c r="N34" s="225"/>
      <c r="O34" s="224"/>
      <c r="P34" s="224"/>
      <c r="Q34" s="224"/>
      <c r="R34" s="224"/>
      <c r="S34" s="226"/>
      <c r="T34" s="225"/>
    </row>
    <row r="35" spans="1:20" x14ac:dyDescent="0.2">
      <c r="A35" s="217">
        <v>32</v>
      </c>
      <c r="B35" s="280">
        <v>44469</v>
      </c>
      <c r="C35" s="157"/>
      <c r="D35" s="87" t="s">
        <v>885</v>
      </c>
      <c r="E35" s="218">
        <v>8928</v>
      </c>
      <c r="F35" s="219"/>
      <c r="G35" s="287">
        <f>(G34+E35-F35)</f>
        <v>12398.55</v>
      </c>
      <c r="H35" s="227"/>
      <c r="I35" s="227"/>
      <c r="J35" s="218"/>
      <c r="K35" s="219"/>
      <c r="L35" s="224"/>
      <c r="M35" s="224"/>
      <c r="N35" s="225"/>
      <c r="O35" s="224"/>
      <c r="P35" s="224"/>
      <c r="Q35" s="224"/>
      <c r="R35" s="224"/>
      <c r="S35" s="226"/>
      <c r="T35" s="225"/>
    </row>
    <row r="36" spans="1:20" x14ac:dyDescent="0.2">
      <c r="A36" s="217">
        <v>33</v>
      </c>
      <c r="B36" s="280">
        <v>44469</v>
      </c>
      <c r="C36" s="157"/>
      <c r="D36" s="87" t="s">
        <v>886</v>
      </c>
      <c r="E36" s="218"/>
      <c r="F36" s="219">
        <v>225</v>
      </c>
      <c r="G36" s="287">
        <f t="shared" ref="G36:G55" si="3">(G35+E36-F36)</f>
        <v>12173.55</v>
      </c>
      <c r="H36" s="227"/>
      <c r="I36" s="227"/>
      <c r="J36" s="218"/>
      <c r="K36" s="219"/>
      <c r="L36" s="224"/>
      <c r="M36" s="224"/>
      <c r="N36" s="225"/>
      <c r="O36" s="224"/>
      <c r="P36" s="224"/>
      <c r="Q36" s="224"/>
      <c r="R36" s="224"/>
      <c r="S36" s="226"/>
      <c r="T36" s="225"/>
    </row>
    <row r="37" spans="1:20" x14ac:dyDescent="0.2">
      <c r="A37" s="217">
        <v>34</v>
      </c>
      <c r="B37" s="280">
        <v>44469</v>
      </c>
      <c r="C37" s="157"/>
      <c r="D37" s="87" t="s">
        <v>887</v>
      </c>
      <c r="E37" s="218"/>
      <c r="F37" s="219">
        <v>160</v>
      </c>
      <c r="G37" s="287">
        <f t="shared" si="3"/>
        <v>12013.55</v>
      </c>
      <c r="H37" s="227"/>
      <c r="I37" s="227"/>
      <c r="J37" s="218"/>
      <c r="K37" s="219"/>
      <c r="L37" s="224"/>
      <c r="M37" s="224"/>
      <c r="N37" s="225"/>
      <c r="O37" s="224"/>
      <c r="P37" s="224"/>
      <c r="Q37" s="224"/>
      <c r="R37" s="224"/>
      <c r="S37" s="226"/>
      <c r="T37" s="225"/>
    </row>
    <row r="38" spans="1:20" x14ac:dyDescent="0.2">
      <c r="A38" s="217">
        <v>35</v>
      </c>
      <c r="B38" s="281">
        <v>44469</v>
      </c>
      <c r="C38" s="160"/>
      <c r="D38" s="10" t="s">
        <v>888</v>
      </c>
      <c r="E38" s="218"/>
      <c r="F38" s="219">
        <v>56</v>
      </c>
      <c r="G38" s="287">
        <f t="shared" si="3"/>
        <v>11957.55</v>
      </c>
      <c r="H38" s="227"/>
      <c r="I38" s="227"/>
      <c r="J38" s="218"/>
      <c r="K38" s="219"/>
      <c r="L38" s="224"/>
      <c r="M38" s="224"/>
      <c r="N38" s="225"/>
      <c r="O38" s="224"/>
      <c r="P38" s="224"/>
      <c r="Q38" s="224"/>
      <c r="R38" s="224"/>
      <c r="S38" s="226"/>
      <c r="T38" s="225"/>
    </row>
    <row r="39" spans="1:20" x14ac:dyDescent="0.2">
      <c r="A39" s="217">
        <v>36</v>
      </c>
      <c r="B39" s="281">
        <v>44469</v>
      </c>
      <c r="C39" s="160"/>
      <c r="D39" s="10" t="s">
        <v>889</v>
      </c>
      <c r="E39" s="218"/>
      <c r="F39" s="219">
        <v>30</v>
      </c>
      <c r="G39" s="287">
        <f t="shared" si="3"/>
        <v>11927.55</v>
      </c>
      <c r="H39" s="227"/>
      <c r="I39" s="227"/>
      <c r="J39" s="218"/>
      <c r="K39" s="219"/>
      <c r="L39" s="224"/>
      <c r="M39" s="224"/>
      <c r="N39" s="225"/>
      <c r="O39" s="224"/>
      <c r="P39" s="224"/>
      <c r="Q39" s="224"/>
      <c r="R39" s="224"/>
      <c r="S39" s="226"/>
      <c r="T39" s="225"/>
    </row>
    <row r="40" spans="1:20" x14ac:dyDescent="0.2">
      <c r="A40" s="217">
        <v>37</v>
      </c>
      <c r="B40" s="281">
        <v>44500</v>
      </c>
      <c r="C40" s="160"/>
      <c r="D40" s="10" t="s">
        <v>885</v>
      </c>
      <c r="E40" s="218">
        <v>2790</v>
      </c>
      <c r="F40" s="219"/>
      <c r="G40" s="287">
        <f t="shared" si="3"/>
        <v>14717.55</v>
      </c>
      <c r="H40" s="227"/>
      <c r="I40" s="227"/>
      <c r="J40" s="218"/>
      <c r="K40" s="219"/>
      <c r="L40" s="224"/>
      <c r="M40" s="224"/>
      <c r="N40" s="225"/>
      <c r="O40" s="224"/>
      <c r="P40" s="224"/>
      <c r="Q40" s="224"/>
      <c r="R40" s="224"/>
      <c r="S40" s="226"/>
      <c r="T40" s="225"/>
    </row>
    <row r="41" spans="1:20" x14ac:dyDescent="0.2">
      <c r="A41" s="217">
        <v>38</v>
      </c>
      <c r="B41" s="281">
        <v>44500</v>
      </c>
      <c r="C41" s="160"/>
      <c r="D41" s="10" t="s">
        <v>889</v>
      </c>
      <c r="E41" s="218"/>
      <c r="F41" s="219">
        <v>50</v>
      </c>
      <c r="G41" s="287">
        <f t="shared" si="3"/>
        <v>14667.55</v>
      </c>
      <c r="H41" s="227"/>
      <c r="I41" s="227"/>
      <c r="J41" s="218"/>
      <c r="K41" s="219"/>
      <c r="L41" s="224"/>
      <c r="M41" s="224"/>
      <c r="N41" s="225"/>
      <c r="O41" s="224"/>
      <c r="P41" s="224"/>
      <c r="Q41" s="224"/>
      <c r="R41" s="224"/>
      <c r="S41" s="226"/>
      <c r="T41" s="225"/>
    </row>
    <row r="42" spans="1:20" x14ac:dyDescent="0.2">
      <c r="A42" s="217">
        <v>39</v>
      </c>
      <c r="B42" s="281">
        <v>44530</v>
      </c>
      <c r="C42" s="160"/>
      <c r="D42" s="10" t="s">
        <v>885</v>
      </c>
      <c r="E42" s="218">
        <v>837</v>
      </c>
      <c r="F42" s="219"/>
      <c r="G42" s="287">
        <f t="shared" si="3"/>
        <v>15504.55</v>
      </c>
      <c r="H42" s="227"/>
      <c r="I42" s="227"/>
      <c r="J42" s="218"/>
      <c r="K42" s="219"/>
      <c r="L42" s="224"/>
      <c r="M42" s="224"/>
      <c r="N42" s="225"/>
      <c r="O42" s="224"/>
      <c r="P42" s="224"/>
      <c r="Q42" s="224"/>
      <c r="R42" s="224"/>
      <c r="S42" s="226"/>
      <c r="T42" s="225"/>
    </row>
    <row r="43" spans="1:20" x14ac:dyDescent="0.2">
      <c r="A43" s="217">
        <v>40</v>
      </c>
      <c r="B43" s="281">
        <v>44530</v>
      </c>
      <c r="C43" s="160"/>
      <c r="D43" s="10" t="s">
        <v>889</v>
      </c>
      <c r="E43" s="218"/>
      <c r="F43" s="219">
        <v>50</v>
      </c>
      <c r="G43" s="287">
        <f t="shared" si="3"/>
        <v>15454.55</v>
      </c>
      <c r="H43" s="227"/>
      <c r="I43" s="227"/>
      <c r="J43" s="218"/>
      <c r="K43" s="219"/>
      <c r="L43" s="224"/>
      <c r="M43" s="224"/>
      <c r="N43" s="225"/>
      <c r="O43" s="224"/>
      <c r="P43" s="224"/>
      <c r="Q43" s="224"/>
      <c r="R43" s="224"/>
      <c r="S43" s="226"/>
      <c r="T43" s="225"/>
    </row>
    <row r="44" spans="1:20" x14ac:dyDescent="0.2">
      <c r="A44" s="217">
        <v>41</v>
      </c>
      <c r="B44" s="281">
        <v>44561</v>
      </c>
      <c r="C44" s="160"/>
      <c r="D44" s="10" t="s">
        <v>885</v>
      </c>
      <c r="E44" s="218">
        <v>279</v>
      </c>
      <c r="F44" s="219"/>
      <c r="G44" s="287">
        <f t="shared" si="3"/>
        <v>15733.55</v>
      </c>
      <c r="H44" s="227"/>
      <c r="I44" s="227"/>
      <c r="J44" s="218"/>
      <c r="K44" s="219"/>
      <c r="L44" s="224"/>
      <c r="M44" s="224"/>
      <c r="N44" s="225"/>
      <c r="O44" s="224"/>
      <c r="P44" s="224"/>
      <c r="Q44" s="224"/>
      <c r="R44" s="224"/>
      <c r="S44" s="226"/>
      <c r="T44" s="225"/>
    </row>
    <row r="45" spans="1:20" x14ac:dyDescent="0.2">
      <c r="A45" s="217">
        <v>42</v>
      </c>
      <c r="B45" s="281">
        <v>44561</v>
      </c>
      <c r="C45" s="160"/>
      <c r="D45" s="10" t="s">
        <v>886</v>
      </c>
      <c r="E45" s="218"/>
      <c r="F45" s="219">
        <v>225</v>
      </c>
      <c r="G45" s="287">
        <f t="shared" si="3"/>
        <v>15508.55</v>
      </c>
      <c r="H45" s="227"/>
      <c r="I45" s="227"/>
      <c r="J45" s="218"/>
      <c r="K45" s="219"/>
      <c r="L45" s="224"/>
      <c r="M45" s="224"/>
      <c r="N45" s="225"/>
      <c r="O45" s="224"/>
      <c r="P45" s="224"/>
      <c r="Q45" s="224"/>
      <c r="R45" s="224"/>
      <c r="S45" s="226"/>
      <c r="T45" s="225"/>
    </row>
    <row r="46" spans="1:20" x14ac:dyDescent="0.2">
      <c r="A46" s="217">
        <v>43</v>
      </c>
      <c r="B46" s="281">
        <v>44561</v>
      </c>
      <c r="C46" s="160"/>
      <c r="D46" s="10" t="s">
        <v>887</v>
      </c>
      <c r="E46" s="218"/>
      <c r="F46" s="219">
        <v>70</v>
      </c>
      <c r="G46" s="287">
        <f t="shared" si="3"/>
        <v>15438.55</v>
      </c>
      <c r="H46" s="227"/>
      <c r="I46" s="227"/>
      <c r="J46" s="218"/>
      <c r="K46" s="219"/>
      <c r="L46" s="224"/>
      <c r="M46" s="224"/>
      <c r="N46" s="225"/>
      <c r="O46" s="224"/>
      <c r="P46" s="224"/>
      <c r="Q46" s="224"/>
      <c r="R46" s="224"/>
      <c r="S46" s="226"/>
      <c r="T46" s="225"/>
    </row>
    <row r="47" spans="1:20" x14ac:dyDescent="0.2">
      <c r="A47" s="217">
        <v>44</v>
      </c>
      <c r="B47" s="281">
        <v>44561</v>
      </c>
      <c r="C47" s="160"/>
      <c r="D47" s="10" t="s">
        <v>888</v>
      </c>
      <c r="E47" s="218"/>
      <c r="F47" s="219">
        <v>16</v>
      </c>
      <c r="G47" s="287">
        <f t="shared" si="3"/>
        <v>15422.55</v>
      </c>
      <c r="H47" s="227"/>
      <c r="I47" s="227"/>
      <c r="J47" s="218"/>
      <c r="K47" s="219"/>
      <c r="L47" s="224"/>
      <c r="M47" s="224"/>
      <c r="N47" s="225"/>
      <c r="O47" s="224"/>
      <c r="P47" s="224"/>
      <c r="Q47" s="224"/>
      <c r="R47" s="224"/>
      <c r="S47" s="226"/>
      <c r="T47" s="225"/>
    </row>
    <row r="48" spans="1:20" x14ac:dyDescent="0.2">
      <c r="A48" s="217">
        <v>45</v>
      </c>
      <c r="B48" s="281">
        <v>44561</v>
      </c>
      <c r="C48" s="160"/>
      <c r="D48" s="10" t="s">
        <v>889</v>
      </c>
      <c r="E48" s="218"/>
      <c r="F48" s="219">
        <v>50</v>
      </c>
      <c r="G48" s="287">
        <f t="shared" si="3"/>
        <v>15372.55</v>
      </c>
      <c r="H48" s="227"/>
      <c r="I48" s="227"/>
      <c r="J48" s="218"/>
      <c r="K48" s="219"/>
      <c r="L48" s="224"/>
      <c r="M48" s="224"/>
      <c r="N48" s="225"/>
      <c r="O48" s="224"/>
      <c r="P48" s="224"/>
      <c r="Q48" s="224"/>
      <c r="R48" s="224"/>
      <c r="S48" s="226"/>
      <c r="T48" s="225"/>
    </row>
    <row r="49" spans="1:20" x14ac:dyDescent="0.2">
      <c r="A49" s="217">
        <v>46</v>
      </c>
      <c r="B49" s="281">
        <v>44651</v>
      </c>
      <c r="C49" s="160"/>
      <c r="D49" s="10" t="s">
        <v>886</v>
      </c>
      <c r="E49" s="218"/>
      <c r="F49" s="219">
        <v>225</v>
      </c>
      <c r="G49" s="287">
        <f t="shared" si="3"/>
        <v>15147.55</v>
      </c>
      <c r="H49" s="227"/>
      <c r="I49" s="227"/>
      <c r="J49" s="218"/>
      <c r="K49" s="219"/>
      <c r="L49" s="224"/>
      <c r="M49" s="224"/>
      <c r="N49" s="225"/>
      <c r="O49" s="224"/>
      <c r="P49" s="224"/>
      <c r="Q49" s="224"/>
      <c r="R49" s="224"/>
      <c r="S49" s="226"/>
      <c r="T49" s="225"/>
    </row>
    <row r="50" spans="1:20" x14ac:dyDescent="0.2">
      <c r="A50" s="217">
        <v>47</v>
      </c>
      <c r="B50" s="281">
        <v>44651</v>
      </c>
      <c r="C50" s="160"/>
      <c r="D50" s="10" t="s">
        <v>889</v>
      </c>
      <c r="E50" s="218"/>
      <c r="F50" s="219">
        <v>50</v>
      </c>
      <c r="G50" s="287">
        <f t="shared" si="3"/>
        <v>15097.55</v>
      </c>
      <c r="H50" s="227"/>
      <c r="I50" s="227"/>
      <c r="J50" s="218"/>
      <c r="K50" s="219"/>
      <c r="L50" s="224"/>
      <c r="M50" s="224"/>
      <c r="N50" s="225"/>
      <c r="O50" s="224"/>
      <c r="P50" s="224"/>
      <c r="Q50" s="224"/>
      <c r="R50" s="224"/>
      <c r="S50" s="226"/>
      <c r="T50" s="225"/>
    </row>
    <row r="51" spans="1:20" x14ac:dyDescent="0.2">
      <c r="A51" s="217">
        <v>48</v>
      </c>
      <c r="B51" s="281">
        <v>44697</v>
      </c>
      <c r="C51" s="160"/>
      <c r="D51" s="10" t="s">
        <v>890</v>
      </c>
      <c r="E51" s="218"/>
      <c r="F51" s="219">
        <v>13500</v>
      </c>
      <c r="G51" s="287">
        <f t="shared" si="3"/>
        <v>1597.5499999999993</v>
      </c>
      <c r="H51" s="227"/>
      <c r="I51" s="227"/>
      <c r="J51" s="218"/>
      <c r="K51" s="219"/>
      <c r="L51" s="224"/>
      <c r="M51" s="224"/>
      <c r="N51" s="225"/>
      <c r="O51" s="224"/>
      <c r="P51" s="224"/>
      <c r="Q51" s="224"/>
      <c r="R51" s="224"/>
      <c r="S51" s="226"/>
      <c r="T51" s="225"/>
    </row>
    <row r="52" spans="1:20" x14ac:dyDescent="0.2">
      <c r="A52" s="217">
        <v>49</v>
      </c>
      <c r="B52" s="281">
        <v>44712</v>
      </c>
      <c r="C52" s="160"/>
      <c r="D52" s="10" t="s">
        <v>889</v>
      </c>
      <c r="E52" s="218"/>
      <c r="F52" s="219">
        <v>50</v>
      </c>
      <c r="G52" s="287">
        <f t="shared" si="3"/>
        <v>1547.5499999999993</v>
      </c>
      <c r="H52" s="227"/>
      <c r="I52" s="227"/>
      <c r="J52" s="218"/>
      <c r="K52" s="219"/>
      <c r="L52" s="224"/>
      <c r="M52" s="224"/>
      <c r="N52" s="225"/>
      <c r="O52" s="224"/>
      <c r="P52" s="224"/>
      <c r="Q52" s="224"/>
      <c r="R52" s="224"/>
      <c r="S52" s="226"/>
      <c r="T52" s="225"/>
    </row>
    <row r="53" spans="1:20" x14ac:dyDescent="0.2">
      <c r="A53" s="217">
        <v>50</v>
      </c>
      <c r="B53" s="281"/>
      <c r="C53" s="160"/>
      <c r="D53" s="10"/>
      <c r="E53" s="218"/>
      <c r="F53" s="219"/>
      <c r="G53" s="287">
        <f t="shared" si="3"/>
        <v>1547.5499999999993</v>
      </c>
      <c r="H53" s="227"/>
      <c r="I53" s="227"/>
      <c r="J53" s="218"/>
      <c r="K53" s="219"/>
      <c r="L53" s="224"/>
      <c r="M53" s="224"/>
      <c r="N53" s="225"/>
      <c r="O53" s="224"/>
      <c r="P53" s="224"/>
      <c r="Q53" s="224"/>
      <c r="R53" s="224"/>
      <c r="S53" s="226"/>
      <c r="T53" s="225"/>
    </row>
    <row r="54" spans="1:20" x14ac:dyDescent="0.2">
      <c r="A54" s="217">
        <v>51</v>
      </c>
      <c r="B54" s="281"/>
      <c r="C54" s="160"/>
      <c r="D54" s="10"/>
      <c r="E54" s="218"/>
      <c r="F54" s="219"/>
      <c r="G54" s="287">
        <f t="shared" si="3"/>
        <v>1547.5499999999993</v>
      </c>
      <c r="H54" s="227"/>
      <c r="I54" s="227"/>
      <c r="J54" s="218"/>
      <c r="K54" s="219"/>
      <c r="L54" s="224"/>
      <c r="M54" s="224"/>
      <c r="N54" s="225"/>
      <c r="O54" s="224"/>
      <c r="P54" s="224"/>
      <c r="Q54" s="224"/>
      <c r="R54" s="224"/>
      <c r="S54" s="226"/>
      <c r="T54" s="225"/>
    </row>
    <row r="55" spans="1:20" x14ac:dyDescent="0.2">
      <c r="A55" s="217">
        <v>52</v>
      </c>
      <c r="B55" s="281"/>
      <c r="C55" s="160"/>
      <c r="D55" s="10"/>
      <c r="E55" s="218"/>
      <c r="F55" s="219"/>
      <c r="G55" s="287">
        <f t="shared" si="3"/>
        <v>1547.5499999999993</v>
      </c>
      <c r="H55" s="227"/>
      <c r="I55" s="227"/>
      <c r="J55" s="218"/>
      <c r="K55" s="219"/>
      <c r="L55" s="224"/>
      <c r="M55" s="224"/>
      <c r="N55" s="225"/>
      <c r="O55" s="224"/>
      <c r="P55" s="224"/>
      <c r="Q55" s="224"/>
      <c r="R55" s="224"/>
      <c r="S55" s="226"/>
      <c r="T55" s="225"/>
    </row>
    <row r="56" spans="1:20" x14ac:dyDescent="0.2">
      <c r="A56" s="217">
        <v>53</v>
      </c>
      <c r="B56" s="281"/>
      <c r="C56" s="160"/>
      <c r="D56" s="10"/>
      <c r="E56" s="218"/>
      <c r="F56" s="219"/>
      <c r="G56" s="287"/>
      <c r="H56" s="227"/>
      <c r="I56" s="227"/>
      <c r="J56" s="218"/>
      <c r="K56" s="219"/>
      <c r="L56" s="224"/>
      <c r="M56" s="224"/>
      <c r="N56" s="225"/>
      <c r="O56" s="224"/>
      <c r="P56" s="224"/>
      <c r="Q56" s="224"/>
      <c r="R56" s="224"/>
      <c r="S56" s="226"/>
      <c r="T56" s="225"/>
    </row>
    <row r="57" spans="1:20" x14ac:dyDescent="0.2">
      <c r="A57" s="217">
        <v>54</v>
      </c>
      <c r="B57" s="281"/>
      <c r="C57" s="160"/>
      <c r="D57" s="10"/>
      <c r="E57" s="218"/>
      <c r="F57" s="219"/>
      <c r="G57" s="287"/>
      <c r="H57" s="227"/>
      <c r="I57" s="227"/>
      <c r="J57" s="218"/>
      <c r="K57" s="219"/>
      <c r="L57" s="224"/>
      <c r="M57" s="224"/>
      <c r="N57" s="225"/>
      <c r="O57" s="224"/>
      <c r="P57" s="224"/>
      <c r="Q57" s="224"/>
      <c r="R57" s="224"/>
      <c r="S57" s="226"/>
      <c r="T57" s="225"/>
    </row>
    <row r="58" spans="1:20" x14ac:dyDescent="0.2">
      <c r="A58" s="217">
        <v>55</v>
      </c>
      <c r="B58" s="281"/>
      <c r="C58" s="160"/>
      <c r="D58" s="10"/>
      <c r="E58" s="218"/>
      <c r="F58" s="219"/>
      <c r="G58" s="287"/>
      <c r="H58" s="227"/>
      <c r="I58" s="227"/>
      <c r="J58" s="218"/>
      <c r="K58" s="219"/>
      <c r="L58" s="224"/>
      <c r="M58" s="224"/>
      <c r="N58" s="225"/>
      <c r="O58" s="224"/>
      <c r="P58" s="224"/>
      <c r="Q58" s="224"/>
      <c r="R58" s="224"/>
      <c r="S58" s="226"/>
      <c r="T58" s="225"/>
    </row>
    <row r="59" spans="1:20" x14ac:dyDescent="0.2">
      <c r="A59" s="217">
        <v>56</v>
      </c>
      <c r="B59" s="281"/>
      <c r="C59" s="160"/>
      <c r="D59" s="10"/>
      <c r="E59" s="218"/>
      <c r="F59" s="219"/>
      <c r="G59" s="287"/>
      <c r="H59" s="227"/>
      <c r="I59" s="227"/>
      <c r="J59" s="218"/>
      <c r="K59" s="219"/>
      <c r="L59" s="224"/>
      <c r="M59" s="224"/>
      <c r="N59" s="225"/>
      <c r="O59" s="224"/>
      <c r="P59" s="224"/>
      <c r="Q59" s="224"/>
      <c r="R59" s="224"/>
      <c r="S59" s="226"/>
      <c r="T59" s="225"/>
    </row>
    <row r="60" spans="1:20" x14ac:dyDescent="0.2">
      <c r="A60" s="217">
        <v>57</v>
      </c>
      <c r="B60" s="282"/>
      <c r="C60" s="157"/>
      <c r="D60" s="87"/>
      <c r="E60" s="218"/>
      <c r="F60" s="219"/>
      <c r="G60" s="287"/>
      <c r="H60" s="227"/>
      <c r="I60" s="227"/>
      <c r="J60" s="218"/>
      <c r="K60" s="219"/>
      <c r="L60" s="224"/>
      <c r="M60" s="224"/>
      <c r="N60" s="225"/>
      <c r="O60" s="224"/>
      <c r="P60" s="224"/>
      <c r="Q60" s="224"/>
      <c r="R60" s="224"/>
      <c r="S60" s="226"/>
      <c r="T60" s="225"/>
    </row>
    <row r="61" spans="1:20" x14ac:dyDescent="0.2">
      <c r="A61" s="217">
        <v>58</v>
      </c>
      <c r="B61" s="281"/>
      <c r="C61" s="157"/>
      <c r="D61" s="10"/>
      <c r="E61" s="218"/>
      <c r="F61" s="219"/>
      <c r="G61" s="287"/>
      <c r="H61" s="227"/>
      <c r="I61" s="227"/>
      <c r="J61" s="218"/>
      <c r="K61" s="219"/>
      <c r="L61" s="224"/>
      <c r="M61" s="224"/>
      <c r="N61" s="225"/>
      <c r="O61" s="224"/>
      <c r="P61" s="224"/>
      <c r="Q61" s="224"/>
      <c r="R61" s="224"/>
      <c r="S61" s="226"/>
      <c r="T61" s="225"/>
    </row>
    <row r="62" spans="1:20" x14ac:dyDescent="0.2">
      <c r="A62" s="217">
        <v>59</v>
      </c>
      <c r="B62" s="282"/>
      <c r="C62" s="157"/>
      <c r="D62" s="87"/>
      <c r="E62" s="218"/>
      <c r="F62" s="219"/>
      <c r="G62" s="287"/>
      <c r="H62" s="227"/>
      <c r="I62" s="227"/>
      <c r="J62" s="218"/>
      <c r="K62" s="219"/>
      <c r="L62" s="224"/>
      <c r="M62" s="224"/>
      <c r="N62" s="225"/>
      <c r="O62" s="224"/>
      <c r="P62" s="224"/>
      <c r="Q62" s="224"/>
      <c r="R62" s="224"/>
      <c r="S62" s="226"/>
      <c r="T62" s="225"/>
    </row>
    <row r="63" spans="1:20" x14ac:dyDescent="0.2">
      <c r="A63" s="217">
        <v>60</v>
      </c>
      <c r="B63" s="281"/>
      <c r="C63" s="157"/>
      <c r="D63" s="10"/>
      <c r="E63" s="218"/>
      <c r="F63" s="219"/>
      <c r="G63" s="287"/>
      <c r="H63" s="227"/>
      <c r="I63" s="227"/>
      <c r="J63" s="218"/>
      <c r="K63" s="219"/>
      <c r="L63" s="224"/>
      <c r="M63" s="224"/>
      <c r="N63" s="225"/>
      <c r="O63" s="224"/>
      <c r="P63" s="224"/>
      <c r="Q63" s="224"/>
      <c r="R63" s="224"/>
      <c r="S63" s="226"/>
      <c r="T63" s="225"/>
    </row>
    <row r="64" spans="1:20" x14ac:dyDescent="0.2">
      <c r="A64" s="217">
        <v>61</v>
      </c>
      <c r="B64" s="281"/>
      <c r="C64" s="157"/>
      <c r="D64" s="87"/>
      <c r="E64" s="218"/>
      <c r="F64" s="219"/>
      <c r="G64" s="287"/>
      <c r="H64" s="227"/>
      <c r="I64" s="227"/>
      <c r="J64" s="218"/>
      <c r="K64" s="219"/>
      <c r="L64" s="224"/>
      <c r="M64" s="224"/>
      <c r="N64" s="225"/>
      <c r="O64" s="224"/>
      <c r="P64" s="224"/>
      <c r="Q64" s="224"/>
      <c r="R64" s="224"/>
      <c r="S64" s="226"/>
      <c r="T64" s="225"/>
    </row>
    <row r="65" spans="1:20" x14ac:dyDescent="0.2">
      <c r="A65" s="217">
        <v>62</v>
      </c>
      <c r="B65" s="281"/>
      <c r="C65" s="157"/>
      <c r="D65" s="87"/>
      <c r="E65" s="218"/>
      <c r="F65" s="219"/>
      <c r="G65" s="287"/>
      <c r="H65" s="227"/>
      <c r="I65" s="227"/>
      <c r="J65" s="218"/>
      <c r="K65" s="219"/>
      <c r="L65" s="224"/>
      <c r="M65" s="224"/>
      <c r="N65" s="225"/>
      <c r="O65" s="224"/>
      <c r="P65" s="224"/>
      <c r="Q65" s="224"/>
      <c r="R65" s="224"/>
      <c r="S65" s="226"/>
      <c r="T65" s="225"/>
    </row>
    <row r="66" spans="1:20" x14ac:dyDescent="0.2">
      <c r="A66" s="217">
        <v>63</v>
      </c>
      <c r="B66" s="281"/>
      <c r="C66" s="160"/>
      <c r="D66" s="10"/>
      <c r="E66" s="218"/>
      <c r="F66" s="219"/>
      <c r="G66" s="287"/>
      <c r="H66" s="227"/>
      <c r="I66" s="227"/>
      <c r="J66" s="218"/>
      <c r="K66" s="219"/>
      <c r="L66" s="224"/>
      <c r="M66" s="224"/>
      <c r="N66" s="225"/>
      <c r="O66" s="224"/>
      <c r="P66" s="224"/>
      <c r="Q66" s="224"/>
      <c r="R66" s="224"/>
      <c r="S66" s="226"/>
      <c r="T66" s="225"/>
    </row>
    <row r="67" spans="1:20" x14ac:dyDescent="0.2">
      <c r="A67" s="217">
        <v>64</v>
      </c>
      <c r="B67" s="284"/>
      <c r="C67" s="259"/>
      <c r="D67" s="260"/>
      <c r="E67" s="230"/>
      <c r="F67" s="231"/>
      <c r="G67" s="287"/>
      <c r="H67" s="233"/>
      <c r="I67" s="231"/>
      <c r="J67" s="233"/>
      <c r="K67" s="261"/>
      <c r="L67" s="262"/>
      <c r="M67" s="234"/>
      <c r="N67" s="225"/>
      <c r="O67" s="234"/>
      <c r="P67" s="234"/>
      <c r="Q67" s="234"/>
      <c r="R67" s="234"/>
      <c r="S67" s="236"/>
      <c r="T67" s="235"/>
    </row>
    <row r="68" spans="1:20" x14ac:dyDescent="0.2">
      <c r="A68" s="217">
        <v>65</v>
      </c>
      <c r="B68" s="280"/>
      <c r="C68" s="259"/>
      <c r="D68" s="263"/>
      <c r="E68" s="218"/>
      <c r="F68" s="264"/>
      <c r="G68" s="287"/>
      <c r="H68" s="220"/>
      <c r="I68" s="219"/>
      <c r="J68" s="227"/>
      <c r="K68" s="264"/>
      <c r="L68" s="265"/>
      <c r="M68" s="224"/>
      <c r="N68" s="225"/>
      <c r="O68" s="224"/>
      <c r="P68" s="224"/>
      <c r="Q68" s="224"/>
      <c r="R68" s="224"/>
      <c r="S68" s="226"/>
      <c r="T68" s="225"/>
    </row>
    <row r="69" spans="1:20" x14ac:dyDescent="0.2">
      <c r="A69" s="217">
        <v>66</v>
      </c>
      <c r="B69" s="280"/>
      <c r="C69" s="259"/>
      <c r="D69" s="263"/>
      <c r="E69" s="218"/>
      <c r="F69" s="264"/>
      <c r="G69" s="287"/>
      <c r="H69" s="220"/>
      <c r="I69" s="219"/>
      <c r="J69" s="227"/>
      <c r="K69" s="264"/>
      <c r="L69" s="265"/>
      <c r="M69" s="224"/>
      <c r="N69" s="225"/>
      <c r="O69" s="224"/>
      <c r="P69" s="224"/>
      <c r="Q69" s="224"/>
      <c r="R69" s="224"/>
      <c r="S69" s="226"/>
      <c r="T69" s="225"/>
    </row>
    <row r="70" spans="1:20" x14ac:dyDescent="0.2">
      <c r="A70" s="217">
        <v>67</v>
      </c>
      <c r="B70" s="280"/>
      <c r="C70" s="270"/>
      <c r="D70" s="89"/>
      <c r="E70" s="220"/>
      <c r="F70" s="220"/>
      <c r="G70" s="287"/>
      <c r="H70" s="220"/>
      <c r="I70" s="220"/>
      <c r="J70" s="220"/>
      <c r="K70" s="220"/>
      <c r="L70" s="224"/>
      <c r="M70" s="224"/>
      <c r="N70" s="225"/>
      <c r="O70" s="224"/>
      <c r="P70" s="224"/>
      <c r="Q70" s="224"/>
      <c r="R70" s="224"/>
      <c r="S70" s="224"/>
      <c r="T70" s="224"/>
    </row>
    <row r="71" spans="1:20" x14ac:dyDescent="0.2">
      <c r="A71" s="217">
        <v>68</v>
      </c>
      <c r="B71" s="280"/>
      <c r="C71" s="270"/>
      <c r="D71" s="89"/>
      <c r="E71" s="220"/>
      <c r="F71" s="220"/>
      <c r="G71" s="287"/>
      <c r="H71" s="220"/>
      <c r="I71" s="220"/>
      <c r="J71" s="220"/>
      <c r="K71" s="220"/>
      <c r="L71" s="224"/>
      <c r="M71" s="224"/>
      <c r="N71" s="225"/>
      <c r="O71" s="224"/>
      <c r="P71" s="224"/>
      <c r="Q71" s="224"/>
      <c r="R71" s="224"/>
      <c r="S71" s="224"/>
      <c r="T71" s="224"/>
    </row>
    <row r="72" spans="1:20" x14ac:dyDescent="0.2">
      <c r="A72" s="217">
        <v>69</v>
      </c>
      <c r="B72" s="280"/>
      <c r="C72" s="270"/>
      <c r="D72" s="89"/>
      <c r="E72" s="220"/>
      <c r="F72" s="220"/>
      <c r="G72" s="287"/>
      <c r="H72" s="220"/>
      <c r="I72" s="220"/>
      <c r="J72" s="220"/>
      <c r="K72" s="220"/>
      <c r="L72" s="224"/>
      <c r="M72" s="224"/>
      <c r="N72" s="225"/>
      <c r="O72" s="224"/>
      <c r="P72" s="224"/>
      <c r="Q72" s="224"/>
      <c r="R72" s="224"/>
      <c r="S72" s="224"/>
      <c r="T72" s="224"/>
    </row>
    <row r="73" spans="1:20" x14ac:dyDescent="0.2">
      <c r="A73" s="217">
        <v>70</v>
      </c>
      <c r="B73" s="280"/>
      <c r="C73" s="270"/>
      <c r="D73" s="89"/>
      <c r="E73" s="220"/>
      <c r="F73" s="220"/>
      <c r="G73" s="287"/>
      <c r="H73" s="220"/>
      <c r="I73" s="220"/>
      <c r="J73" s="220"/>
      <c r="K73" s="220"/>
      <c r="L73" s="224"/>
      <c r="M73" s="224"/>
      <c r="N73" s="224"/>
      <c r="O73" s="224"/>
      <c r="P73" s="224"/>
      <c r="Q73" s="224"/>
      <c r="R73" s="224"/>
      <c r="S73" s="224"/>
      <c r="T73" s="224"/>
    </row>
    <row r="74" spans="1:20" x14ac:dyDescent="0.2">
      <c r="A74" s="217">
        <v>71</v>
      </c>
      <c r="B74" s="280"/>
      <c r="C74" s="270"/>
      <c r="D74" s="89"/>
      <c r="E74" s="220"/>
      <c r="F74" s="220"/>
      <c r="G74" s="287"/>
      <c r="H74" s="220"/>
      <c r="I74" s="220"/>
      <c r="J74" s="220"/>
      <c r="K74" s="220"/>
      <c r="L74" s="224"/>
      <c r="M74" s="224"/>
      <c r="N74" s="224"/>
      <c r="O74" s="224"/>
      <c r="P74" s="224"/>
      <c r="Q74" s="224"/>
      <c r="R74" s="224"/>
      <c r="S74" s="224"/>
      <c r="T74" s="224"/>
    </row>
    <row r="75" spans="1:20" ht="15" x14ac:dyDescent="0.25">
      <c r="A75" s="217">
        <v>72</v>
      </c>
      <c r="B75" s="280"/>
      <c r="C75" s="270"/>
      <c r="D75" s="89"/>
      <c r="E75" s="207"/>
      <c r="F75" s="220"/>
      <c r="G75" s="287"/>
      <c r="H75" s="207"/>
      <c r="I75" s="220"/>
      <c r="J75" s="220"/>
      <c r="K75" s="220"/>
      <c r="L75" s="224"/>
      <c r="M75" s="224"/>
      <c r="N75" s="224"/>
      <c r="O75" s="224"/>
      <c r="P75" s="224"/>
      <c r="Q75" s="224"/>
      <c r="R75" s="224"/>
      <c r="S75" s="224"/>
      <c r="T75" s="224"/>
    </row>
    <row r="76" spans="1:20" x14ac:dyDescent="0.2">
      <c r="A76" s="217">
        <v>73</v>
      </c>
      <c r="B76" s="280"/>
      <c r="C76" s="269"/>
      <c r="D76" s="272"/>
      <c r="E76" s="220"/>
      <c r="F76" s="220"/>
      <c r="G76" s="287"/>
      <c r="H76" s="220"/>
      <c r="I76" s="220"/>
      <c r="J76" s="220"/>
      <c r="K76" s="220"/>
      <c r="L76" s="224"/>
      <c r="M76" s="224"/>
      <c r="N76" s="224"/>
      <c r="O76" s="224"/>
      <c r="P76" s="224"/>
      <c r="Q76" s="224"/>
      <c r="R76" s="224"/>
      <c r="S76" s="224"/>
      <c r="T76" s="224"/>
    </row>
    <row r="77" spans="1:20" x14ac:dyDescent="0.2">
      <c r="A77" s="217">
        <v>74</v>
      </c>
      <c r="B77" s="280"/>
      <c r="C77" s="269"/>
      <c r="D77" s="272"/>
      <c r="E77" s="220"/>
      <c r="F77" s="220"/>
      <c r="G77" s="287"/>
      <c r="H77" s="220"/>
      <c r="I77" s="220"/>
      <c r="J77" s="220"/>
      <c r="K77" s="220"/>
      <c r="L77" s="224"/>
      <c r="M77" s="224"/>
      <c r="N77" s="224"/>
      <c r="O77" s="224"/>
      <c r="P77" s="224"/>
      <c r="Q77" s="224"/>
      <c r="R77" s="224"/>
      <c r="S77" s="224"/>
      <c r="T77" s="224"/>
    </row>
    <row r="78" spans="1:20" x14ac:dyDescent="0.2">
      <c r="A78" s="217">
        <v>75</v>
      </c>
      <c r="B78" s="280"/>
      <c r="C78" s="269"/>
      <c r="D78" s="272"/>
      <c r="E78" s="220"/>
      <c r="F78" s="220"/>
      <c r="G78" s="287"/>
      <c r="H78" s="220"/>
      <c r="I78" s="220"/>
      <c r="J78" s="220"/>
      <c r="K78" s="220"/>
      <c r="L78" s="224"/>
      <c r="M78" s="224"/>
      <c r="N78" s="224"/>
      <c r="O78" s="224"/>
      <c r="P78" s="224"/>
      <c r="Q78" s="224"/>
      <c r="R78" s="224"/>
      <c r="S78" s="224"/>
      <c r="T78" s="224"/>
    </row>
    <row r="79" spans="1:20" x14ac:dyDescent="0.2">
      <c r="A79" s="217">
        <v>76</v>
      </c>
      <c r="B79" s="280"/>
      <c r="C79" s="269"/>
      <c r="D79" s="272"/>
      <c r="E79" s="220"/>
      <c r="F79" s="220"/>
      <c r="G79" s="287"/>
      <c r="H79" s="220"/>
      <c r="I79" s="220"/>
      <c r="J79" s="220"/>
      <c r="K79" s="220"/>
      <c r="L79" s="224"/>
      <c r="M79" s="224"/>
      <c r="N79" s="224"/>
      <c r="O79" s="224"/>
      <c r="P79" s="224"/>
      <c r="Q79" s="224"/>
      <c r="R79" s="224"/>
      <c r="S79" s="224"/>
      <c r="T79" s="224"/>
    </row>
    <row r="80" spans="1:20" x14ac:dyDescent="0.2">
      <c r="A80" s="217">
        <v>77</v>
      </c>
      <c r="B80" s="280"/>
      <c r="C80" s="269"/>
      <c r="D80" s="272"/>
      <c r="E80" s="220"/>
      <c r="F80" s="220"/>
      <c r="G80" s="287"/>
      <c r="H80" s="220"/>
      <c r="I80" s="220"/>
      <c r="J80" s="220"/>
      <c r="K80" s="220"/>
      <c r="L80" s="224"/>
      <c r="M80" s="224"/>
      <c r="N80" s="224"/>
      <c r="O80" s="224"/>
      <c r="P80" s="224"/>
      <c r="Q80" s="224"/>
      <c r="R80" s="224"/>
      <c r="S80" s="224"/>
      <c r="T80" s="224"/>
    </row>
    <row r="81" spans="1:20" x14ac:dyDescent="0.2">
      <c r="A81" s="217">
        <v>78</v>
      </c>
      <c r="B81" s="280"/>
      <c r="C81" s="269"/>
      <c r="D81" s="272"/>
      <c r="E81" s="220"/>
      <c r="F81" s="220"/>
      <c r="G81" s="287"/>
      <c r="H81" s="220"/>
      <c r="I81" s="220"/>
      <c r="J81" s="220"/>
      <c r="K81" s="220"/>
      <c r="L81" s="224"/>
      <c r="M81" s="224"/>
      <c r="N81" s="224"/>
      <c r="O81" s="224"/>
      <c r="P81" s="224"/>
      <c r="Q81" s="224"/>
      <c r="R81" s="224"/>
      <c r="S81" s="224"/>
      <c r="T81" s="224"/>
    </row>
    <row r="82" spans="1:20" x14ac:dyDescent="0.2">
      <c r="A82" s="217">
        <v>79</v>
      </c>
      <c r="B82" s="280"/>
      <c r="C82" s="269"/>
      <c r="D82" s="272"/>
      <c r="E82" s="220"/>
      <c r="F82" s="220"/>
      <c r="G82" s="287"/>
      <c r="H82" s="220"/>
      <c r="I82" s="220"/>
      <c r="J82" s="220"/>
      <c r="K82" s="220"/>
      <c r="L82" s="224"/>
      <c r="M82" s="224"/>
      <c r="N82" s="224"/>
      <c r="O82" s="224"/>
      <c r="P82" s="224"/>
      <c r="Q82" s="224"/>
      <c r="R82" s="224"/>
      <c r="S82" s="224"/>
      <c r="T82" s="224"/>
    </row>
    <row r="83" spans="1:20" x14ac:dyDescent="0.2">
      <c r="A83" s="217">
        <v>80</v>
      </c>
      <c r="B83" s="280"/>
      <c r="C83" s="269"/>
      <c r="D83" s="272"/>
      <c r="E83" s="220"/>
      <c r="F83" s="220"/>
      <c r="G83" s="287"/>
      <c r="H83" s="220"/>
      <c r="I83" s="220"/>
      <c r="J83" s="220"/>
      <c r="K83" s="220"/>
      <c r="L83" s="224"/>
      <c r="M83" s="224"/>
      <c r="N83" s="224"/>
      <c r="O83" s="224"/>
      <c r="P83" s="224"/>
      <c r="Q83" s="224"/>
      <c r="R83" s="224"/>
      <c r="S83" s="224"/>
      <c r="T83" s="224"/>
    </row>
    <row r="84" spans="1:20" x14ac:dyDescent="0.2">
      <c r="A84" s="217">
        <v>81</v>
      </c>
      <c r="B84" s="280"/>
      <c r="C84" s="269"/>
      <c r="D84" s="272"/>
      <c r="E84" s="220"/>
      <c r="F84" s="220"/>
      <c r="G84" s="287"/>
      <c r="H84" s="220"/>
      <c r="I84" s="220"/>
      <c r="J84" s="220"/>
      <c r="K84" s="220"/>
      <c r="L84" s="224"/>
      <c r="M84" s="224"/>
      <c r="N84" s="224"/>
      <c r="O84" s="224"/>
      <c r="P84" s="224"/>
      <c r="Q84" s="224"/>
      <c r="R84" s="224"/>
      <c r="S84" s="224"/>
      <c r="T84" s="224"/>
    </row>
    <row r="85" spans="1:20" x14ac:dyDescent="0.2">
      <c r="A85" s="217">
        <v>82</v>
      </c>
      <c r="B85" s="280"/>
      <c r="C85" s="269"/>
      <c r="D85" s="272"/>
      <c r="E85" s="220"/>
      <c r="F85" s="220"/>
      <c r="G85" s="287"/>
      <c r="H85" s="220"/>
      <c r="I85" s="220"/>
      <c r="J85" s="220"/>
      <c r="K85" s="220"/>
      <c r="L85" s="224"/>
      <c r="M85" s="224"/>
      <c r="N85" s="224"/>
      <c r="O85" s="224"/>
      <c r="P85" s="224"/>
      <c r="Q85" s="224"/>
      <c r="R85" s="224"/>
      <c r="S85" s="224"/>
      <c r="T85" s="224"/>
    </row>
  </sheetData>
  <mergeCells count="7">
    <mergeCell ref="A1:T1"/>
    <mergeCell ref="A2:A3"/>
    <mergeCell ref="B2:B3"/>
    <mergeCell ref="C2:C3"/>
    <mergeCell ref="D2:D3"/>
    <mergeCell ref="E2:K2"/>
    <mergeCell ref="L2:T2"/>
  </mergeCell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23593-8DCE-428F-8E20-EBBB27978573}">
  <dimension ref="A1:T85"/>
  <sheetViews>
    <sheetView tabSelected="1" topLeftCell="A46" workbookViewId="0">
      <selection activeCell="D20" sqref="D20"/>
    </sheetView>
  </sheetViews>
  <sheetFormatPr defaultRowHeight="14.25" x14ac:dyDescent="0.2"/>
  <cols>
    <col min="2" max="2" width="9.875" bestFit="1" customWidth="1"/>
    <col min="4" max="4" width="23.625" customWidth="1"/>
    <col min="7" max="7" width="8.375" bestFit="1" customWidth="1"/>
  </cols>
  <sheetData>
    <row r="1" spans="1:20" ht="18" x14ac:dyDescent="0.2">
      <c r="A1" s="317" t="s">
        <v>891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9"/>
    </row>
    <row r="2" spans="1:20" ht="15" customHeight="1" x14ac:dyDescent="0.25">
      <c r="A2" s="303" t="s">
        <v>5</v>
      </c>
      <c r="B2" s="305" t="s">
        <v>6</v>
      </c>
      <c r="C2" s="307" t="s">
        <v>511</v>
      </c>
      <c r="D2" s="303" t="s">
        <v>7</v>
      </c>
      <c r="E2" s="310" t="s">
        <v>1</v>
      </c>
      <c r="F2" s="311"/>
      <c r="G2" s="311"/>
      <c r="H2" s="311"/>
      <c r="I2" s="311"/>
      <c r="J2" s="311"/>
      <c r="K2" s="312"/>
      <c r="L2" s="313" t="s">
        <v>3</v>
      </c>
      <c r="M2" s="314"/>
      <c r="N2" s="314"/>
      <c r="O2" s="314"/>
      <c r="P2" s="314"/>
      <c r="Q2" s="314"/>
      <c r="R2" s="314"/>
      <c r="S2" s="314"/>
      <c r="T2" s="315"/>
    </row>
    <row r="3" spans="1:20" ht="43.5" x14ac:dyDescent="0.25">
      <c r="A3" s="304"/>
      <c r="B3" s="306"/>
      <c r="C3" s="308"/>
      <c r="D3" s="309"/>
      <c r="E3" s="134" t="s">
        <v>8</v>
      </c>
      <c r="F3" s="135" t="s">
        <v>9</v>
      </c>
      <c r="G3" s="136" t="s">
        <v>10</v>
      </c>
      <c r="H3" s="256" t="s">
        <v>320</v>
      </c>
      <c r="I3" s="138" t="s">
        <v>348</v>
      </c>
      <c r="J3" s="135" t="s">
        <v>159</v>
      </c>
      <c r="K3" s="134" t="s">
        <v>11</v>
      </c>
      <c r="L3" s="139" t="s">
        <v>13</v>
      </c>
      <c r="M3" s="140" t="s">
        <v>14</v>
      </c>
      <c r="N3" s="141" t="s">
        <v>10</v>
      </c>
      <c r="O3" s="257" t="s">
        <v>612</v>
      </c>
      <c r="P3" s="142" t="s">
        <v>474</v>
      </c>
      <c r="Q3" s="143" t="s">
        <v>613</v>
      </c>
      <c r="R3" s="144" t="s">
        <v>614</v>
      </c>
      <c r="S3" s="145" t="s">
        <v>552</v>
      </c>
      <c r="T3" s="146" t="s">
        <v>475</v>
      </c>
    </row>
    <row r="4" spans="1:20" x14ac:dyDescent="0.2">
      <c r="A4" s="217">
        <v>1</v>
      </c>
      <c r="G4">
        <v>1547.55</v>
      </c>
      <c r="N4">
        <v>345</v>
      </c>
    </row>
    <row r="5" spans="1:20" x14ac:dyDescent="0.2">
      <c r="A5" s="217">
        <v>2</v>
      </c>
      <c r="B5" s="291">
        <v>44811</v>
      </c>
      <c r="D5" t="s">
        <v>892</v>
      </c>
      <c r="G5">
        <f>SUM(G4+E5-F5)</f>
        <v>1547.55</v>
      </c>
      <c r="L5">
        <v>1000</v>
      </c>
      <c r="N5">
        <f>SUM(N4+L5-M5)</f>
        <v>1345</v>
      </c>
      <c r="T5">
        <v>1000</v>
      </c>
    </row>
    <row r="6" spans="1:20" x14ac:dyDescent="0.2">
      <c r="A6" s="217">
        <v>3</v>
      </c>
      <c r="B6" s="291">
        <v>44818</v>
      </c>
      <c r="D6" t="s">
        <v>893</v>
      </c>
      <c r="G6">
        <f t="shared" ref="G6:G69" si="0">SUM(G5+E6-F6)</f>
        <v>1547.55</v>
      </c>
      <c r="L6">
        <v>5000</v>
      </c>
      <c r="N6">
        <f t="shared" ref="N6:N69" si="1">SUM(N5+L6-M6)</f>
        <v>6345</v>
      </c>
      <c r="T6">
        <v>5000</v>
      </c>
    </row>
    <row r="7" spans="1:20" x14ac:dyDescent="0.2">
      <c r="A7" s="217">
        <v>4</v>
      </c>
      <c r="B7" s="291">
        <v>44825</v>
      </c>
      <c r="D7" t="s">
        <v>893</v>
      </c>
      <c r="G7">
        <f t="shared" si="0"/>
        <v>1547.55</v>
      </c>
      <c r="L7">
        <v>2000</v>
      </c>
      <c r="N7">
        <f t="shared" si="1"/>
        <v>8345</v>
      </c>
      <c r="T7">
        <v>2000</v>
      </c>
    </row>
    <row r="8" spans="1:20" x14ac:dyDescent="0.2">
      <c r="A8" s="217">
        <v>5</v>
      </c>
      <c r="B8" s="291">
        <v>44841</v>
      </c>
      <c r="D8" t="s">
        <v>894</v>
      </c>
      <c r="G8">
        <f t="shared" si="0"/>
        <v>1547.55</v>
      </c>
      <c r="L8">
        <v>50000</v>
      </c>
      <c r="N8">
        <f t="shared" si="1"/>
        <v>58345</v>
      </c>
      <c r="T8">
        <v>50000</v>
      </c>
    </row>
    <row r="9" spans="1:20" x14ac:dyDescent="0.2">
      <c r="A9" s="217">
        <v>6</v>
      </c>
      <c r="B9" s="291">
        <v>44844</v>
      </c>
      <c r="D9" t="s">
        <v>895</v>
      </c>
      <c r="G9">
        <f t="shared" si="0"/>
        <v>1547.55</v>
      </c>
      <c r="M9">
        <v>3630</v>
      </c>
      <c r="N9">
        <f t="shared" si="1"/>
        <v>54715</v>
      </c>
      <c r="Q9">
        <v>3630</v>
      </c>
    </row>
    <row r="10" spans="1:20" x14ac:dyDescent="0.2">
      <c r="A10" s="217">
        <v>7</v>
      </c>
      <c r="B10" s="291">
        <v>44846</v>
      </c>
      <c r="D10" t="s">
        <v>896</v>
      </c>
      <c r="G10">
        <f t="shared" si="0"/>
        <v>1547.55</v>
      </c>
      <c r="M10">
        <v>4000</v>
      </c>
      <c r="N10">
        <f t="shared" si="1"/>
        <v>50715</v>
      </c>
      <c r="O10">
        <v>4000</v>
      </c>
    </row>
    <row r="11" spans="1:20" x14ac:dyDescent="0.2">
      <c r="A11" s="217">
        <v>8</v>
      </c>
      <c r="B11" s="291">
        <v>44846</v>
      </c>
      <c r="D11" t="s">
        <v>892</v>
      </c>
      <c r="G11">
        <f t="shared" si="0"/>
        <v>1547.55</v>
      </c>
      <c r="L11">
        <v>1000</v>
      </c>
      <c r="N11">
        <f t="shared" si="1"/>
        <v>51715</v>
      </c>
      <c r="T11">
        <v>1000</v>
      </c>
    </row>
    <row r="12" spans="1:20" x14ac:dyDescent="0.2">
      <c r="A12" s="217">
        <v>9</v>
      </c>
      <c r="B12" s="291">
        <v>44586</v>
      </c>
      <c r="D12" t="s">
        <v>897</v>
      </c>
      <c r="G12">
        <f t="shared" si="0"/>
        <v>1547.55</v>
      </c>
      <c r="M12">
        <v>1900</v>
      </c>
      <c r="N12">
        <f t="shared" si="1"/>
        <v>49815</v>
      </c>
      <c r="O12">
        <v>1900</v>
      </c>
    </row>
    <row r="13" spans="1:20" x14ac:dyDescent="0.2">
      <c r="A13" s="217">
        <v>10</v>
      </c>
      <c r="B13" s="291">
        <v>44860</v>
      </c>
      <c r="D13" t="s">
        <v>898</v>
      </c>
      <c r="G13">
        <f t="shared" si="0"/>
        <v>1547.55</v>
      </c>
      <c r="M13">
        <v>449</v>
      </c>
      <c r="N13">
        <f t="shared" si="1"/>
        <v>49366</v>
      </c>
      <c r="R13">
        <v>449</v>
      </c>
    </row>
    <row r="14" spans="1:20" x14ac:dyDescent="0.2">
      <c r="A14" s="217">
        <v>11</v>
      </c>
      <c r="B14" s="291">
        <v>44875</v>
      </c>
      <c r="D14" t="s">
        <v>899</v>
      </c>
      <c r="G14">
        <f t="shared" si="0"/>
        <v>1547.55</v>
      </c>
      <c r="M14">
        <v>7004</v>
      </c>
      <c r="N14">
        <f t="shared" si="1"/>
        <v>42362</v>
      </c>
      <c r="R14">
        <v>7004</v>
      </c>
    </row>
    <row r="15" spans="1:20" x14ac:dyDescent="0.2">
      <c r="A15" s="217">
        <v>12</v>
      </c>
      <c r="B15" s="291">
        <v>44889</v>
      </c>
      <c r="D15" t="s">
        <v>900</v>
      </c>
      <c r="G15">
        <f t="shared" si="0"/>
        <v>1547.55</v>
      </c>
      <c r="M15">
        <v>800</v>
      </c>
      <c r="N15">
        <f t="shared" si="1"/>
        <v>41562</v>
      </c>
      <c r="O15">
        <v>800</v>
      </c>
    </row>
    <row r="16" spans="1:20" x14ac:dyDescent="0.2">
      <c r="A16" s="217">
        <v>13</v>
      </c>
      <c r="B16" s="291">
        <v>44896</v>
      </c>
      <c r="D16" t="s">
        <v>900</v>
      </c>
      <c r="G16">
        <f t="shared" si="0"/>
        <v>1547.55</v>
      </c>
      <c r="M16">
        <v>550</v>
      </c>
      <c r="N16">
        <f t="shared" si="1"/>
        <v>41012</v>
      </c>
      <c r="O16">
        <v>800</v>
      </c>
    </row>
    <row r="17" spans="1:20" x14ac:dyDescent="0.2">
      <c r="A17" s="217">
        <v>14</v>
      </c>
      <c r="B17" s="291">
        <v>44900</v>
      </c>
      <c r="D17" t="s">
        <v>901</v>
      </c>
      <c r="G17">
        <f t="shared" si="0"/>
        <v>1547.55</v>
      </c>
      <c r="M17">
        <v>540</v>
      </c>
      <c r="N17">
        <f t="shared" si="1"/>
        <v>40472</v>
      </c>
      <c r="R17">
        <v>540</v>
      </c>
    </row>
    <row r="18" spans="1:20" x14ac:dyDescent="0.2">
      <c r="A18" s="217">
        <v>15</v>
      </c>
      <c r="B18" s="291">
        <v>44901</v>
      </c>
      <c r="D18" t="s">
        <v>902</v>
      </c>
      <c r="G18">
        <f t="shared" si="0"/>
        <v>1547.55</v>
      </c>
      <c r="M18">
        <v>4000</v>
      </c>
      <c r="N18">
        <f t="shared" si="1"/>
        <v>36472</v>
      </c>
      <c r="O18">
        <v>4000</v>
      </c>
    </row>
    <row r="19" spans="1:20" x14ac:dyDescent="0.2">
      <c r="A19" s="217">
        <v>16</v>
      </c>
      <c r="B19" s="291">
        <v>44903</v>
      </c>
      <c r="D19" t="s">
        <v>685</v>
      </c>
      <c r="G19">
        <f t="shared" si="0"/>
        <v>1547.55</v>
      </c>
      <c r="M19">
        <v>1440</v>
      </c>
      <c r="N19">
        <f t="shared" si="1"/>
        <v>35032</v>
      </c>
      <c r="O19">
        <v>1440</v>
      </c>
    </row>
    <row r="20" spans="1:20" x14ac:dyDescent="0.2">
      <c r="A20" s="217">
        <v>17</v>
      </c>
      <c r="B20" s="291">
        <v>44911</v>
      </c>
      <c r="D20" t="s">
        <v>925</v>
      </c>
      <c r="G20">
        <f t="shared" si="0"/>
        <v>1547.55</v>
      </c>
      <c r="L20">
        <v>1000</v>
      </c>
      <c r="N20">
        <f t="shared" si="1"/>
        <v>36032</v>
      </c>
      <c r="T20">
        <v>1000</v>
      </c>
    </row>
    <row r="21" spans="1:20" x14ac:dyDescent="0.2">
      <c r="A21" s="217">
        <v>18</v>
      </c>
      <c r="B21" s="291">
        <v>44936</v>
      </c>
      <c r="D21" t="s">
        <v>903</v>
      </c>
      <c r="G21">
        <f t="shared" si="0"/>
        <v>1547.55</v>
      </c>
      <c r="M21">
        <v>4080</v>
      </c>
      <c r="N21">
        <f t="shared" si="1"/>
        <v>31952</v>
      </c>
      <c r="O21">
        <v>4800</v>
      </c>
    </row>
    <row r="22" spans="1:20" x14ac:dyDescent="0.2">
      <c r="A22" s="217">
        <v>19</v>
      </c>
      <c r="B22" s="291">
        <v>44938</v>
      </c>
      <c r="D22" t="s">
        <v>900</v>
      </c>
      <c r="G22">
        <f t="shared" si="0"/>
        <v>1547.55</v>
      </c>
      <c r="M22">
        <v>1000</v>
      </c>
      <c r="N22">
        <f t="shared" si="1"/>
        <v>30952</v>
      </c>
      <c r="O22">
        <v>1000</v>
      </c>
    </row>
    <row r="23" spans="1:20" x14ac:dyDescent="0.2">
      <c r="A23" s="217">
        <v>20</v>
      </c>
      <c r="B23" s="291">
        <v>44953</v>
      </c>
      <c r="D23" t="s">
        <v>904</v>
      </c>
      <c r="G23">
        <f t="shared" si="0"/>
        <v>1547.55</v>
      </c>
      <c r="M23">
        <v>771</v>
      </c>
      <c r="N23">
        <f t="shared" si="1"/>
        <v>30181</v>
      </c>
      <c r="S23">
        <v>771</v>
      </c>
    </row>
    <row r="24" spans="1:20" x14ac:dyDescent="0.2">
      <c r="A24" s="217">
        <v>21</v>
      </c>
      <c r="B24" s="291">
        <v>44959</v>
      </c>
      <c r="D24" t="s">
        <v>900</v>
      </c>
      <c r="G24">
        <f t="shared" si="0"/>
        <v>1547.55</v>
      </c>
      <c r="M24">
        <v>800</v>
      </c>
      <c r="N24">
        <f t="shared" si="1"/>
        <v>29381</v>
      </c>
      <c r="O24">
        <v>800</v>
      </c>
    </row>
    <row r="25" spans="1:20" x14ac:dyDescent="0.2">
      <c r="A25" s="217">
        <v>22</v>
      </c>
      <c r="B25" s="291">
        <v>44970</v>
      </c>
      <c r="D25" t="s">
        <v>905</v>
      </c>
      <c r="G25">
        <f t="shared" si="0"/>
        <v>1547.55</v>
      </c>
      <c r="M25">
        <v>4500</v>
      </c>
      <c r="N25">
        <f t="shared" si="1"/>
        <v>24881</v>
      </c>
      <c r="O25">
        <v>4500</v>
      </c>
    </row>
    <row r="26" spans="1:20" x14ac:dyDescent="0.2">
      <c r="A26" s="217">
        <v>23</v>
      </c>
      <c r="B26" s="291">
        <v>44973</v>
      </c>
      <c r="D26" t="s">
        <v>685</v>
      </c>
      <c r="G26">
        <f t="shared" si="0"/>
        <v>1547.55</v>
      </c>
      <c r="M26">
        <v>1280</v>
      </c>
      <c r="N26">
        <f t="shared" si="1"/>
        <v>23601</v>
      </c>
      <c r="O26">
        <v>1280</v>
      </c>
    </row>
    <row r="27" spans="1:20" x14ac:dyDescent="0.2">
      <c r="A27" s="217">
        <v>24</v>
      </c>
      <c r="B27" s="291">
        <v>44984</v>
      </c>
      <c r="D27" t="s">
        <v>906</v>
      </c>
      <c r="G27">
        <f t="shared" si="0"/>
        <v>1547.55</v>
      </c>
      <c r="M27">
        <v>563</v>
      </c>
      <c r="N27">
        <f t="shared" si="1"/>
        <v>23038</v>
      </c>
      <c r="S27">
        <v>563</v>
      </c>
    </row>
    <row r="28" spans="1:20" x14ac:dyDescent="0.2">
      <c r="A28" s="217">
        <v>25</v>
      </c>
      <c r="B28" s="291">
        <v>44986</v>
      </c>
      <c r="D28" t="s">
        <v>907</v>
      </c>
      <c r="G28">
        <f t="shared" si="0"/>
        <v>1547.55</v>
      </c>
      <c r="M28">
        <v>1542</v>
      </c>
      <c r="N28">
        <f t="shared" si="1"/>
        <v>21496</v>
      </c>
      <c r="S28">
        <v>1545</v>
      </c>
    </row>
    <row r="29" spans="1:20" x14ac:dyDescent="0.2">
      <c r="A29" s="217">
        <v>26</v>
      </c>
      <c r="B29" s="291">
        <v>44994</v>
      </c>
      <c r="D29" t="s">
        <v>900</v>
      </c>
      <c r="G29">
        <f t="shared" si="0"/>
        <v>1547.55</v>
      </c>
      <c r="M29">
        <v>1650</v>
      </c>
      <c r="N29">
        <f t="shared" si="1"/>
        <v>19846</v>
      </c>
      <c r="O29">
        <v>1650</v>
      </c>
    </row>
    <row r="30" spans="1:20" x14ac:dyDescent="0.2">
      <c r="A30" s="217">
        <v>27</v>
      </c>
      <c r="B30" s="291">
        <v>44994</v>
      </c>
      <c r="D30" t="s">
        <v>878</v>
      </c>
      <c r="G30">
        <f t="shared" si="0"/>
        <v>1547.55</v>
      </c>
      <c r="M30">
        <v>1909</v>
      </c>
      <c r="N30">
        <f t="shared" si="1"/>
        <v>17937</v>
      </c>
      <c r="S30">
        <v>1909</v>
      </c>
    </row>
    <row r="31" spans="1:20" x14ac:dyDescent="0.2">
      <c r="A31" s="217">
        <v>28</v>
      </c>
      <c r="B31" s="291">
        <v>45008</v>
      </c>
      <c r="D31" t="s">
        <v>900</v>
      </c>
      <c r="G31">
        <f t="shared" si="0"/>
        <v>1547.55</v>
      </c>
      <c r="M31">
        <v>750</v>
      </c>
      <c r="N31">
        <f t="shared" si="1"/>
        <v>17187</v>
      </c>
      <c r="O31">
        <v>750</v>
      </c>
    </row>
    <row r="32" spans="1:20" x14ac:dyDescent="0.2">
      <c r="A32" s="217">
        <v>29</v>
      </c>
      <c r="B32" s="291">
        <v>45012</v>
      </c>
      <c r="D32" t="s">
        <v>908</v>
      </c>
      <c r="G32">
        <f t="shared" si="0"/>
        <v>1547.55</v>
      </c>
      <c r="M32">
        <v>4210</v>
      </c>
      <c r="N32">
        <f t="shared" si="1"/>
        <v>12977</v>
      </c>
      <c r="Q32">
        <v>4200</v>
      </c>
    </row>
    <row r="33" spans="1:19" x14ac:dyDescent="0.2">
      <c r="A33" s="217">
        <v>30</v>
      </c>
      <c r="B33" s="291">
        <v>45033</v>
      </c>
      <c r="D33" t="s">
        <v>896</v>
      </c>
      <c r="G33">
        <f t="shared" si="0"/>
        <v>1547.55</v>
      </c>
      <c r="M33">
        <v>4000</v>
      </c>
      <c r="N33">
        <f t="shared" si="1"/>
        <v>8977</v>
      </c>
      <c r="O33">
        <v>4000</v>
      </c>
    </row>
    <row r="34" spans="1:19" x14ac:dyDescent="0.2">
      <c r="A34" s="217">
        <v>31</v>
      </c>
      <c r="B34" s="291">
        <v>45036</v>
      </c>
      <c r="D34" t="s">
        <v>685</v>
      </c>
      <c r="G34">
        <f t="shared" si="0"/>
        <v>1547.55</v>
      </c>
      <c r="M34">
        <v>1760</v>
      </c>
      <c r="N34">
        <f t="shared" si="1"/>
        <v>7217</v>
      </c>
      <c r="O34">
        <v>1760</v>
      </c>
    </row>
    <row r="35" spans="1:19" x14ac:dyDescent="0.2">
      <c r="A35" s="217">
        <v>32</v>
      </c>
      <c r="B35" s="291">
        <v>45036</v>
      </c>
      <c r="D35" t="s">
        <v>900</v>
      </c>
      <c r="G35">
        <f t="shared" si="0"/>
        <v>1547.55</v>
      </c>
      <c r="M35">
        <v>950</v>
      </c>
      <c r="N35">
        <f t="shared" si="1"/>
        <v>6267</v>
      </c>
      <c r="O35">
        <v>950</v>
      </c>
    </row>
    <row r="36" spans="1:19" x14ac:dyDescent="0.2">
      <c r="A36" s="217">
        <v>33</v>
      </c>
      <c r="B36" s="291">
        <v>45037</v>
      </c>
      <c r="D36" t="s">
        <v>685</v>
      </c>
      <c r="G36">
        <f t="shared" si="0"/>
        <v>1547.55</v>
      </c>
      <c r="M36">
        <v>1440</v>
      </c>
      <c r="N36">
        <f t="shared" si="1"/>
        <v>4827</v>
      </c>
      <c r="O36">
        <v>1400</v>
      </c>
    </row>
    <row r="37" spans="1:19" x14ac:dyDescent="0.2">
      <c r="A37" s="217">
        <v>34</v>
      </c>
      <c r="B37" s="291">
        <v>45041</v>
      </c>
      <c r="D37" t="s">
        <v>909</v>
      </c>
      <c r="G37">
        <f t="shared" si="0"/>
        <v>1547.55</v>
      </c>
      <c r="M37">
        <v>760</v>
      </c>
      <c r="N37">
        <f t="shared" si="1"/>
        <v>4067</v>
      </c>
      <c r="Q37">
        <v>760</v>
      </c>
    </row>
    <row r="38" spans="1:19" x14ac:dyDescent="0.2">
      <c r="A38" s="217">
        <v>35</v>
      </c>
      <c r="B38" s="291">
        <v>45043</v>
      </c>
      <c r="D38" t="s">
        <v>909</v>
      </c>
      <c r="G38">
        <f t="shared" si="0"/>
        <v>1547.55</v>
      </c>
      <c r="M38">
        <v>880</v>
      </c>
      <c r="N38">
        <f t="shared" si="1"/>
        <v>3187</v>
      </c>
      <c r="Q38">
        <v>880</v>
      </c>
    </row>
    <row r="39" spans="1:19" x14ac:dyDescent="0.2">
      <c r="A39" s="217">
        <v>36</v>
      </c>
      <c r="B39" s="291">
        <v>45050</v>
      </c>
      <c r="D39" t="s">
        <v>894</v>
      </c>
      <c r="G39">
        <f t="shared" si="0"/>
        <v>1547.55</v>
      </c>
      <c r="L39">
        <v>37700</v>
      </c>
      <c r="N39">
        <f t="shared" si="1"/>
        <v>40887</v>
      </c>
      <c r="S39">
        <v>37000</v>
      </c>
    </row>
    <row r="40" spans="1:19" x14ac:dyDescent="0.2">
      <c r="A40" s="217">
        <v>37</v>
      </c>
      <c r="B40" s="291">
        <v>45062</v>
      </c>
      <c r="D40" t="s">
        <v>910</v>
      </c>
      <c r="G40">
        <f t="shared" si="0"/>
        <v>1547.55</v>
      </c>
      <c r="M40">
        <v>1000</v>
      </c>
      <c r="N40">
        <f t="shared" si="1"/>
        <v>39887</v>
      </c>
    </row>
    <row r="41" spans="1:19" x14ac:dyDescent="0.2">
      <c r="A41" s="217">
        <v>38</v>
      </c>
      <c r="B41" s="291">
        <v>45083</v>
      </c>
      <c r="D41" t="s">
        <v>911</v>
      </c>
      <c r="G41">
        <f t="shared" si="0"/>
        <v>1547.55</v>
      </c>
      <c r="M41">
        <v>10526</v>
      </c>
      <c r="N41">
        <f t="shared" si="1"/>
        <v>29361</v>
      </c>
      <c r="Q41">
        <v>10526</v>
      </c>
    </row>
    <row r="42" spans="1:19" x14ac:dyDescent="0.2">
      <c r="A42" s="217">
        <v>39</v>
      </c>
      <c r="B42" s="291">
        <v>45084</v>
      </c>
      <c r="D42" t="s">
        <v>912</v>
      </c>
      <c r="G42">
        <f t="shared" si="0"/>
        <v>1547.55</v>
      </c>
      <c r="M42">
        <v>5000</v>
      </c>
      <c r="N42">
        <f t="shared" si="1"/>
        <v>24361</v>
      </c>
      <c r="P42">
        <v>5000</v>
      </c>
    </row>
    <row r="43" spans="1:19" x14ac:dyDescent="0.2">
      <c r="A43" s="217">
        <v>40</v>
      </c>
      <c r="B43" s="291">
        <v>45091</v>
      </c>
      <c r="D43" t="s">
        <v>913</v>
      </c>
      <c r="G43">
        <f t="shared" si="0"/>
        <v>1547.55</v>
      </c>
      <c r="M43">
        <v>20086</v>
      </c>
      <c r="N43">
        <f t="shared" si="1"/>
        <v>4275</v>
      </c>
      <c r="Q43">
        <v>20086</v>
      </c>
    </row>
    <row r="44" spans="1:19" x14ac:dyDescent="0.2">
      <c r="A44" s="217">
        <v>41</v>
      </c>
      <c r="B44" s="291">
        <v>45092</v>
      </c>
      <c r="D44" t="s">
        <v>914</v>
      </c>
      <c r="G44">
        <f t="shared" si="0"/>
        <v>1547.55</v>
      </c>
      <c r="M44">
        <v>4275</v>
      </c>
      <c r="N44" s="292">
        <f t="shared" si="1"/>
        <v>0</v>
      </c>
      <c r="O44">
        <v>4275</v>
      </c>
    </row>
    <row r="45" spans="1:19" x14ac:dyDescent="0.2">
      <c r="A45" s="217">
        <v>42</v>
      </c>
      <c r="G45">
        <f t="shared" si="0"/>
        <v>1547.55</v>
      </c>
      <c r="N45">
        <f t="shared" si="1"/>
        <v>0</v>
      </c>
    </row>
    <row r="46" spans="1:19" x14ac:dyDescent="0.2">
      <c r="A46" s="217">
        <v>43</v>
      </c>
      <c r="G46">
        <f t="shared" si="0"/>
        <v>1547.55</v>
      </c>
      <c r="N46">
        <f t="shared" si="1"/>
        <v>0</v>
      </c>
    </row>
    <row r="47" spans="1:19" x14ac:dyDescent="0.2">
      <c r="A47" s="217">
        <v>44</v>
      </c>
      <c r="G47">
        <f t="shared" si="0"/>
        <v>1547.55</v>
      </c>
      <c r="N47">
        <f t="shared" si="1"/>
        <v>0</v>
      </c>
    </row>
    <row r="48" spans="1:19" x14ac:dyDescent="0.2">
      <c r="A48" s="217">
        <v>45</v>
      </c>
      <c r="B48" s="292" t="s">
        <v>1</v>
      </c>
      <c r="G48">
        <f t="shared" si="0"/>
        <v>1547.55</v>
      </c>
      <c r="N48">
        <f t="shared" si="1"/>
        <v>0</v>
      </c>
    </row>
    <row r="49" spans="1:14" x14ac:dyDescent="0.2">
      <c r="A49" s="217">
        <v>46</v>
      </c>
      <c r="B49" s="291">
        <v>44742</v>
      </c>
      <c r="D49" t="s">
        <v>915</v>
      </c>
      <c r="F49">
        <v>225</v>
      </c>
      <c r="G49">
        <f t="shared" si="0"/>
        <v>1322.55</v>
      </c>
      <c r="N49">
        <f t="shared" si="1"/>
        <v>0</v>
      </c>
    </row>
    <row r="50" spans="1:14" x14ac:dyDescent="0.2">
      <c r="A50" s="217">
        <v>47</v>
      </c>
      <c r="B50" s="291">
        <v>44742</v>
      </c>
      <c r="D50" t="s">
        <v>916</v>
      </c>
      <c r="F50">
        <v>100</v>
      </c>
      <c r="G50">
        <f t="shared" si="0"/>
        <v>1222.55</v>
      </c>
      <c r="N50">
        <f t="shared" si="1"/>
        <v>0</v>
      </c>
    </row>
    <row r="51" spans="1:14" x14ac:dyDescent="0.2">
      <c r="A51" s="217">
        <v>48</v>
      </c>
      <c r="B51" s="291">
        <v>44742</v>
      </c>
      <c r="D51" t="s">
        <v>863</v>
      </c>
      <c r="F51">
        <v>50</v>
      </c>
      <c r="G51">
        <f t="shared" si="0"/>
        <v>1172.55</v>
      </c>
      <c r="N51">
        <f t="shared" si="1"/>
        <v>0</v>
      </c>
    </row>
    <row r="52" spans="1:14" x14ac:dyDescent="0.2">
      <c r="A52" s="217">
        <v>49</v>
      </c>
      <c r="B52" s="291">
        <v>44834</v>
      </c>
      <c r="D52" t="s">
        <v>917</v>
      </c>
      <c r="E52">
        <v>64500</v>
      </c>
      <c r="G52">
        <f t="shared" si="0"/>
        <v>65672.55</v>
      </c>
      <c r="N52">
        <f t="shared" si="1"/>
        <v>0</v>
      </c>
    </row>
    <row r="53" spans="1:14" x14ac:dyDescent="0.2">
      <c r="A53" s="217">
        <v>50</v>
      </c>
      <c r="B53" s="291">
        <v>44834</v>
      </c>
      <c r="D53" t="s">
        <v>918</v>
      </c>
      <c r="F53">
        <v>225</v>
      </c>
      <c r="G53">
        <f t="shared" si="0"/>
        <v>65447.55</v>
      </c>
      <c r="N53">
        <f t="shared" si="1"/>
        <v>0</v>
      </c>
    </row>
    <row r="54" spans="1:14" x14ac:dyDescent="0.2">
      <c r="A54" s="217">
        <v>51</v>
      </c>
      <c r="B54" s="291">
        <v>44834</v>
      </c>
      <c r="D54" t="s">
        <v>919</v>
      </c>
      <c r="F54">
        <v>310</v>
      </c>
      <c r="G54">
        <f t="shared" si="0"/>
        <v>65137.55</v>
      </c>
      <c r="N54">
        <f t="shared" si="1"/>
        <v>0</v>
      </c>
    </row>
    <row r="55" spans="1:14" x14ac:dyDescent="0.2">
      <c r="A55" s="217">
        <v>52</v>
      </c>
      <c r="B55" s="291">
        <v>44834</v>
      </c>
      <c r="D55" t="s">
        <v>920</v>
      </c>
      <c r="F55">
        <v>104</v>
      </c>
      <c r="G55">
        <f t="shared" si="0"/>
        <v>65033.55</v>
      </c>
      <c r="N55">
        <f t="shared" si="1"/>
        <v>0</v>
      </c>
    </row>
    <row r="56" spans="1:14" x14ac:dyDescent="0.2">
      <c r="A56" s="217">
        <v>53</v>
      </c>
      <c r="B56" s="291">
        <v>44834</v>
      </c>
      <c r="D56" t="s">
        <v>863</v>
      </c>
      <c r="F56">
        <v>50</v>
      </c>
      <c r="G56">
        <f t="shared" si="0"/>
        <v>64983.55</v>
      </c>
      <c r="N56">
        <f t="shared" si="1"/>
        <v>0</v>
      </c>
    </row>
    <row r="57" spans="1:14" x14ac:dyDescent="0.2">
      <c r="A57" s="217">
        <v>54</v>
      </c>
      <c r="B57" s="291">
        <v>44865</v>
      </c>
      <c r="D57" t="s">
        <v>917</v>
      </c>
      <c r="E57">
        <v>19000</v>
      </c>
      <c r="G57">
        <f t="shared" si="0"/>
        <v>83983.55</v>
      </c>
      <c r="N57">
        <f t="shared" si="1"/>
        <v>0</v>
      </c>
    </row>
    <row r="58" spans="1:14" x14ac:dyDescent="0.2">
      <c r="A58" s="217">
        <v>55</v>
      </c>
      <c r="B58" s="291">
        <v>44865</v>
      </c>
      <c r="D58" t="s">
        <v>863</v>
      </c>
      <c r="F58">
        <v>50</v>
      </c>
      <c r="G58">
        <f t="shared" si="0"/>
        <v>83933.55</v>
      </c>
      <c r="N58">
        <f t="shared" si="1"/>
        <v>0</v>
      </c>
    </row>
    <row r="59" spans="1:14" x14ac:dyDescent="0.2">
      <c r="A59" s="217">
        <v>56</v>
      </c>
      <c r="B59" s="291">
        <v>44865</v>
      </c>
      <c r="D59" t="s">
        <v>107</v>
      </c>
      <c r="F59">
        <v>50000</v>
      </c>
      <c r="G59">
        <f t="shared" si="0"/>
        <v>33933.550000000003</v>
      </c>
      <c r="N59">
        <f t="shared" si="1"/>
        <v>0</v>
      </c>
    </row>
    <row r="60" spans="1:14" x14ac:dyDescent="0.2">
      <c r="A60" s="217">
        <v>57</v>
      </c>
      <c r="B60" s="291">
        <v>44895</v>
      </c>
      <c r="D60" t="s">
        <v>917</v>
      </c>
      <c r="E60">
        <v>4000</v>
      </c>
      <c r="G60">
        <f t="shared" si="0"/>
        <v>37933.550000000003</v>
      </c>
      <c r="N60">
        <f t="shared" si="1"/>
        <v>0</v>
      </c>
    </row>
    <row r="61" spans="1:14" x14ac:dyDescent="0.2">
      <c r="A61" s="217">
        <v>58</v>
      </c>
      <c r="B61" s="291">
        <v>44895</v>
      </c>
      <c r="D61" t="s">
        <v>863</v>
      </c>
      <c r="F61">
        <v>50</v>
      </c>
      <c r="G61">
        <f t="shared" si="0"/>
        <v>37883.550000000003</v>
      </c>
      <c r="N61">
        <f t="shared" si="1"/>
        <v>0</v>
      </c>
    </row>
    <row r="62" spans="1:14" x14ac:dyDescent="0.2">
      <c r="A62" s="217">
        <v>59</v>
      </c>
      <c r="B62" s="291">
        <v>44926</v>
      </c>
      <c r="D62" t="s">
        <v>917</v>
      </c>
      <c r="E62">
        <v>1000</v>
      </c>
      <c r="G62">
        <f t="shared" si="0"/>
        <v>38883.550000000003</v>
      </c>
      <c r="N62">
        <f t="shared" si="1"/>
        <v>0</v>
      </c>
    </row>
    <row r="63" spans="1:14" x14ac:dyDescent="0.2">
      <c r="A63" s="217">
        <v>60</v>
      </c>
      <c r="B63" s="291">
        <v>44926</v>
      </c>
      <c r="D63" t="s">
        <v>915</v>
      </c>
      <c r="F63">
        <v>225</v>
      </c>
      <c r="G63">
        <f t="shared" si="0"/>
        <v>38658.550000000003</v>
      </c>
      <c r="N63">
        <f t="shared" si="1"/>
        <v>0</v>
      </c>
    </row>
    <row r="64" spans="1:14" x14ac:dyDescent="0.2">
      <c r="A64" s="217">
        <v>61</v>
      </c>
      <c r="B64" s="291">
        <v>44926</v>
      </c>
      <c r="D64" t="s">
        <v>921</v>
      </c>
      <c r="F64">
        <v>100</v>
      </c>
      <c r="G64">
        <f t="shared" si="0"/>
        <v>38558.550000000003</v>
      </c>
      <c r="N64">
        <f t="shared" si="1"/>
        <v>0</v>
      </c>
    </row>
    <row r="65" spans="1:14" x14ac:dyDescent="0.2">
      <c r="A65" s="217">
        <v>62</v>
      </c>
      <c r="B65" s="291">
        <v>44926</v>
      </c>
      <c r="D65" t="s">
        <v>922</v>
      </c>
      <c r="F65">
        <v>120</v>
      </c>
      <c r="G65">
        <f t="shared" si="0"/>
        <v>38438.550000000003</v>
      </c>
      <c r="N65">
        <f t="shared" si="1"/>
        <v>0</v>
      </c>
    </row>
    <row r="66" spans="1:14" x14ac:dyDescent="0.2">
      <c r="A66" s="217">
        <v>63</v>
      </c>
      <c r="B66" s="291">
        <v>44926</v>
      </c>
      <c r="D66" t="s">
        <v>923</v>
      </c>
      <c r="F66">
        <v>40</v>
      </c>
      <c r="G66">
        <f t="shared" si="0"/>
        <v>38398.550000000003</v>
      </c>
      <c r="N66">
        <f t="shared" si="1"/>
        <v>0</v>
      </c>
    </row>
    <row r="67" spans="1:14" x14ac:dyDescent="0.2">
      <c r="A67" s="217">
        <v>64</v>
      </c>
      <c r="B67" s="291">
        <v>45291</v>
      </c>
      <c r="D67" t="s">
        <v>863</v>
      </c>
      <c r="F67">
        <v>50</v>
      </c>
      <c r="G67">
        <f t="shared" si="0"/>
        <v>38348.550000000003</v>
      </c>
      <c r="N67">
        <f t="shared" si="1"/>
        <v>0</v>
      </c>
    </row>
    <row r="68" spans="1:14" x14ac:dyDescent="0.2">
      <c r="A68" s="217">
        <v>65</v>
      </c>
      <c r="B68" s="291">
        <v>44957</v>
      </c>
      <c r="D68" t="s">
        <v>863</v>
      </c>
      <c r="F68">
        <v>50</v>
      </c>
      <c r="G68">
        <f t="shared" si="0"/>
        <v>38298.550000000003</v>
      </c>
      <c r="N68">
        <f t="shared" si="1"/>
        <v>0</v>
      </c>
    </row>
    <row r="69" spans="1:14" x14ac:dyDescent="0.2">
      <c r="A69" s="217">
        <v>66</v>
      </c>
      <c r="B69" s="291">
        <v>44957</v>
      </c>
      <c r="D69" t="s">
        <v>924</v>
      </c>
      <c r="E69">
        <v>75</v>
      </c>
      <c r="G69">
        <f t="shared" si="0"/>
        <v>38373.550000000003</v>
      </c>
      <c r="N69">
        <f t="shared" si="1"/>
        <v>0</v>
      </c>
    </row>
    <row r="70" spans="1:14" x14ac:dyDescent="0.2">
      <c r="A70" s="217">
        <v>67</v>
      </c>
      <c r="B70" s="291">
        <v>44957</v>
      </c>
      <c r="D70" t="s">
        <v>917</v>
      </c>
      <c r="E70">
        <v>1000</v>
      </c>
      <c r="G70">
        <f t="shared" ref="G70:G75" si="2">SUM(G69+E70-F70)</f>
        <v>39373.550000000003</v>
      </c>
      <c r="N70">
        <f t="shared" ref="N70" si="3">SUM(N69+L70-M70)</f>
        <v>0</v>
      </c>
    </row>
    <row r="71" spans="1:14" x14ac:dyDescent="0.2">
      <c r="A71" s="217">
        <v>68</v>
      </c>
      <c r="B71" s="291">
        <v>45016</v>
      </c>
      <c r="D71" t="s">
        <v>915</v>
      </c>
      <c r="F71">
        <v>225</v>
      </c>
      <c r="G71">
        <f t="shared" si="2"/>
        <v>39148.550000000003</v>
      </c>
      <c r="N71">
        <f>SUM(N70+L71-M71)</f>
        <v>0</v>
      </c>
    </row>
    <row r="72" spans="1:14" x14ac:dyDescent="0.2">
      <c r="A72" s="217">
        <v>69</v>
      </c>
      <c r="B72" s="291">
        <v>45016</v>
      </c>
      <c r="D72" t="s">
        <v>923</v>
      </c>
      <c r="F72">
        <v>2</v>
      </c>
      <c r="G72">
        <f t="shared" si="2"/>
        <v>39146.550000000003</v>
      </c>
    </row>
    <row r="73" spans="1:14" x14ac:dyDescent="0.2">
      <c r="A73" s="217">
        <v>70</v>
      </c>
      <c r="B73" s="291">
        <v>45016</v>
      </c>
      <c r="D73" t="s">
        <v>919</v>
      </c>
      <c r="F73">
        <v>5</v>
      </c>
      <c r="G73">
        <f t="shared" si="2"/>
        <v>39141.550000000003</v>
      </c>
    </row>
    <row r="74" spans="1:14" x14ac:dyDescent="0.2">
      <c r="A74" s="217">
        <v>71</v>
      </c>
      <c r="B74" s="291">
        <v>45016</v>
      </c>
      <c r="D74" t="s">
        <v>863</v>
      </c>
      <c r="F74">
        <v>50</v>
      </c>
      <c r="G74">
        <f t="shared" si="2"/>
        <v>39091.550000000003</v>
      </c>
    </row>
    <row r="75" spans="1:14" x14ac:dyDescent="0.2">
      <c r="A75" s="217">
        <v>72</v>
      </c>
      <c r="B75" s="291">
        <v>45077</v>
      </c>
      <c r="D75" t="s">
        <v>107</v>
      </c>
      <c r="F75">
        <v>37700</v>
      </c>
      <c r="G75">
        <f t="shared" si="2"/>
        <v>1391.5500000000029</v>
      </c>
    </row>
    <row r="76" spans="1:14" x14ac:dyDescent="0.2">
      <c r="A76" s="217">
        <v>73</v>
      </c>
      <c r="B76" s="291">
        <v>45077</v>
      </c>
      <c r="D76" t="s">
        <v>863</v>
      </c>
      <c r="F76">
        <v>50</v>
      </c>
      <c r="G76" s="292">
        <v>1341.55</v>
      </c>
    </row>
    <row r="77" spans="1:14" x14ac:dyDescent="0.2">
      <c r="A77" s="217">
        <v>74</v>
      </c>
    </row>
    <row r="78" spans="1:14" x14ac:dyDescent="0.2">
      <c r="A78" s="217">
        <v>75</v>
      </c>
    </row>
    <row r="79" spans="1:14" x14ac:dyDescent="0.2">
      <c r="A79" s="217">
        <v>76</v>
      </c>
    </row>
    <row r="80" spans="1:14" x14ac:dyDescent="0.2">
      <c r="A80" s="217">
        <v>77</v>
      </c>
    </row>
    <row r="81" spans="1:1" x14ac:dyDescent="0.2">
      <c r="A81" s="217">
        <v>78</v>
      </c>
    </row>
    <row r="82" spans="1:1" x14ac:dyDescent="0.2">
      <c r="A82" s="217">
        <v>79</v>
      </c>
    </row>
    <row r="83" spans="1:1" x14ac:dyDescent="0.2">
      <c r="A83" s="217">
        <v>80</v>
      </c>
    </row>
    <row r="84" spans="1:1" x14ac:dyDescent="0.2">
      <c r="A84" s="217">
        <v>81</v>
      </c>
    </row>
    <row r="85" spans="1:1" x14ac:dyDescent="0.2">
      <c r="A85" s="217">
        <v>82</v>
      </c>
    </row>
  </sheetData>
  <mergeCells count="7">
    <mergeCell ref="A1:T1"/>
    <mergeCell ref="A2:A3"/>
    <mergeCell ref="B2:B3"/>
    <mergeCell ref="C2:C3"/>
    <mergeCell ref="D2:D3"/>
    <mergeCell ref="E2:K2"/>
    <mergeCell ref="L2:T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7"/>
  <sheetViews>
    <sheetView workbookViewId="0">
      <selection activeCell="E1" sqref="E1"/>
    </sheetView>
  </sheetViews>
  <sheetFormatPr defaultRowHeight="14.25" x14ac:dyDescent="0.2"/>
  <cols>
    <col min="4" max="4" width="16.125" customWidth="1"/>
    <col min="5" max="5" width="14.5" customWidth="1"/>
  </cols>
  <sheetData>
    <row r="1" spans="1:5" x14ac:dyDescent="0.2">
      <c r="A1" s="88">
        <v>44012</v>
      </c>
      <c r="B1" s="157"/>
      <c r="C1" s="87" t="s">
        <v>785</v>
      </c>
      <c r="D1" s="218">
        <v>1.02</v>
      </c>
      <c r="E1" s="219"/>
    </row>
    <row r="2" spans="1:5" x14ac:dyDescent="0.2">
      <c r="A2" s="88">
        <v>44012</v>
      </c>
      <c r="B2" s="157"/>
      <c r="C2" s="87" t="s">
        <v>818</v>
      </c>
      <c r="D2" s="218"/>
      <c r="E2" s="219">
        <v>0.19</v>
      </c>
    </row>
    <row r="3" spans="1:5" x14ac:dyDescent="0.2">
      <c r="A3" s="88">
        <v>44012</v>
      </c>
      <c r="B3" s="157"/>
      <c r="C3" s="87" t="s">
        <v>819</v>
      </c>
      <c r="D3" s="218"/>
      <c r="E3" s="219">
        <v>225</v>
      </c>
    </row>
    <row r="4" spans="1:5" x14ac:dyDescent="0.2">
      <c r="A4" s="159">
        <v>44012</v>
      </c>
      <c r="B4" s="160"/>
      <c r="C4" s="10" t="s">
        <v>820</v>
      </c>
      <c r="D4" s="218"/>
      <c r="E4" s="219">
        <v>5</v>
      </c>
    </row>
    <row r="5" spans="1:5" x14ac:dyDescent="0.2">
      <c r="A5" s="159">
        <v>44012</v>
      </c>
      <c r="B5" s="160"/>
      <c r="C5" s="10" t="s">
        <v>820</v>
      </c>
      <c r="D5" s="218"/>
      <c r="E5" s="219">
        <v>2</v>
      </c>
    </row>
    <row r="6" spans="1:5" x14ac:dyDescent="0.2">
      <c r="A6" s="159">
        <v>44012</v>
      </c>
      <c r="B6" s="160"/>
      <c r="C6" s="10" t="s">
        <v>822</v>
      </c>
      <c r="D6" s="218"/>
      <c r="E6" s="219">
        <v>30</v>
      </c>
    </row>
    <row r="7" spans="1:5" x14ac:dyDescent="0.2">
      <c r="A7" s="159"/>
      <c r="B7" s="160"/>
      <c r="C7" s="10"/>
      <c r="D7" s="218"/>
      <c r="E7" s="219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59"/>
  <sheetViews>
    <sheetView topLeftCell="B1" zoomScale="55" zoomScaleNormal="55" workbookViewId="0">
      <pane ySplit="3" topLeftCell="A128" activePane="bottomLeft" state="frozen"/>
      <selection activeCell="B1" sqref="B1"/>
      <selection pane="bottomLeft" activeCell="B143" sqref="B143"/>
    </sheetView>
  </sheetViews>
  <sheetFormatPr defaultColWidth="9" defaultRowHeight="14.25" x14ac:dyDescent="0.2"/>
  <cols>
    <col min="1" max="1" width="4.875" style="1" customWidth="1"/>
    <col min="2" max="2" width="10.625" style="1" customWidth="1"/>
    <col min="3" max="3" width="25.375" style="1" customWidth="1"/>
    <col min="4" max="4" width="9" style="2"/>
    <col min="5" max="5" width="9.625" style="2" customWidth="1"/>
    <col min="6" max="6" width="9" style="2"/>
    <col min="7" max="7" width="9.125" style="2" customWidth="1"/>
    <col min="8" max="8" width="9" style="2"/>
    <col min="9" max="9" width="10.375" style="2" customWidth="1"/>
    <col min="10" max="16" width="9" style="2"/>
    <col min="17" max="16384" width="9" style="1"/>
  </cols>
  <sheetData>
    <row r="2" spans="1:16" x14ac:dyDescent="0.2">
      <c r="A2" s="3"/>
      <c r="B2" s="4"/>
      <c r="C2" s="4"/>
      <c r="D2" s="5" t="s">
        <v>1</v>
      </c>
      <c r="E2" s="6" t="s">
        <v>1</v>
      </c>
      <c r="F2" s="7" t="s">
        <v>2</v>
      </c>
      <c r="G2" s="5"/>
      <c r="H2" s="6"/>
      <c r="I2" s="5" t="s">
        <v>3</v>
      </c>
      <c r="J2" s="6"/>
      <c r="K2" s="7"/>
      <c r="L2" s="5"/>
      <c r="M2" s="8"/>
      <c r="N2" s="8" t="s">
        <v>194</v>
      </c>
      <c r="O2" s="8" t="s">
        <v>4</v>
      </c>
      <c r="P2" s="6"/>
    </row>
    <row r="3" spans="1:16" x14ac:dyDescent="0.2">
      <c r="A3" s="10" t="s">
        <v>5</v>
      </c>
      <c r="B3" s="11" t="s">
        <v>6</v>
      </c>
      <c r="C3" s="11" t="s">
        <v>7</v>
      </c>
      <c r="D3" s="12" t="s">
        <v>8</v>
      </c>
      <c r="E3" s="13" t="s">
        <v>9</v>
      </c>
      <c r="F3" s="14" t="s">
        <v>10</v>
      </c>
      <c r="G3" s="12" t="s">
        <v>11</v>
      </c>
      <c r="H3" s="13" t="s">
        <v>12</v>
      </c>
      <c r="I3" s="12" t="s">
        <v>13</v>
      </c>
      <c r="J3" s="13" t="s">
        <v>14</v>
      </c>
      <c r="K3" s="14" t="s">
        <v>10</v>
      </c>
      <c r="L3" s="12" t="s">
        <v>15</v>
      </c>
      <c r="M3" s="15" t="s">
        <v>16</v>
      </c>
      <c r="N3" s="15" t="s">
        <v>17</v>
      </c>
      <c r="O3" s="15" t="s">
        <v>18</v>
      </c>
      <c r="P3" s="13" t="s">
        <v>19</v>
      </c>
    </row>
    <row r="4" spans="1:16" x14ac:dyDescent="0.2">
      <c r="A4" s="10">
        <v>1</v>
      </c>
      <c r="B4" s="17">
        <v>37499</v>
      </c>
      <c r="C4" s="3" t="s">
        <v>20</v>
      </c>
      <c r="D4" s="18"/>
      <c r="E4" s="19"/>
      <c r="F4" s="20">
        <v>575.33000000000004</v>
      </c>
      <c r="G4" s="5"/>
      <c r="H4" s="6"/>
      <c r="I4" s="20"/>
      <c r="J4" s="20"/>
      <c r="K4" s="21">
        <v>2329.6</v>
      </c>
      <c r="L4" s="18"/>
      <c r="M4" s="20"/>
      <c r="N4" s="20"/>
      <c r="O4" s="20"/>
      <c r="P4" s="19"/>
    </row>
    <row r="5" spans="1:16" x14ac:dyDescent="0.2">
      <c r="A5" s="10">
        <v>2</v>
      </c>
      <c r="B5" s="17">
        <v>37876</v>
      </c>
      <c r="C5" s="10" t="s">
        <v>195</v>
      </c>
      <c r="D5" s="18">
        <v>500</v>
      </c>
      <c r="E5" s="19"/>
      <c r="F5" s="20">
        <f t="shared" ref="F5:F138" si="0">SUM(F4+D5-E5)</f>
        <v>1075.33</v>
      </c>
      <c r="G5" s="18"/>
      <c r="H5" s="19"/>
      <c r="I5" s="20"/>
      <c r="J5" s="20"/>
      <c r="K5" s="21">
        <f t="shared" ref="K5:K138" si="1">SUM(K4+I5-J5)</f>
        <v>2329.6</v>
      </c>
      <c r="L5" s="18"/>
      <c r="M5" s="20"/>
      <c r="N5" s="20"/>
      <c r="O5" s="20"/>
      <c r="P5" s="19"/>
    </row>
    <row r="6" spans="1:16" x14ac:dyDescent="0.2">
      <c r="A6" s="10">
        <v>3</v>
      </c>
      <c r="B6" s="17">
        <v>37876</v>
      </c>
      <c r="C6" s="10" t="s">
        <v>196</v>
      </c>
      <c r="D6" s="18">
        <v>500</v>
      </c>
      <c r="E6" s="19"/>
      <c r="F6" s="20">
        <f t="shared" si="0"/>
        <v>1575.33</v>
      </c>
      <c r="G6" s="18"/>
      <c r="H6" s="19"/>
      <c r="I6" s="20"/>
      <c r="J6" s="20"/>
      <c r="K6" s="21">
        <f t="shared" si="1"/>
        <v>2329.6</v>
      </c>
      <c r="L6" s="18"/>
      <c r="M6" s="20"/>
      <c r="N6" s="20"/>
      <c r="O6" s="20"/>
      <c r="P6" s="19"/>
    </row>
    <row r="7" spans="1:16" x14ac:dyDescent="0.2">
      <c r="A7" s="10">
        <v>4</v>
      </c>
      <c r="B7" s="23">
        <v>37876</v>
      </c>
      <c r="C7" s="10" t="s">
        <v>197</v>
      </c>
      <c r="D7" s="18">
        <v>500</v>
      </c>
      <c r="E7" s="19"/>
      <c r="F7" s="20">
        <f t="shared" si="0"/>
        <v>2075.33</v>
      </c>
      <c r="G7" s="18"/>
      <c r="H7" s="19"/>
      <c r="I7" s="20"/>
      <c r="J7" s="20"/>
      <c r="K7" s="21">
        <f t="shared" si="1"/>
        <v>2329.6</v>
      </c>
      <c r="L7" s="18"/>
      <c r="M7" s="20"/>
      <c r="N7" s="20"/>
      <c r="O7" s="20"/>
      <c r="P7" s="19"/>
    </row>
    <row r="8" spans="1:16" x14ac:dyDescent="0.2">
      <c r="A8" s="10">
        <v>5</v>
      </c>
      <c r="B8" s="23">
        <v>37877</v>
      </c>
      <c r="C8" s="10" t="s">
        <v>198</v>
      </c>
      <c r="D8" s="18">
        <v>500</v>
      </c>
      <c r="E8" s="19"/>
      <c r="F8" s="20">
        <f t="shared" si="0"/>
        <v>2575.33</v>
      </c>
      <c r="G8" s="18"/>
      <c r="H8" s="19"/>
      <c r="I8" s="20"/>
      <c r="J8" s="20"/>
      <c r="K8" s="21">
        <f t="shared" si="1"/>
        <v>2329.6</v>
      </c>
      <c r="L8" s="18"/>
      <c r="M8" s="20"/>
      <c r="N8" s="20"/>
      <c r="O8" s="20"/>
      <c r="P8" s="19"/>
    </row>
    <row r="9" spans="1:16" x14ac:dyDescent="0.2">
      <c r="A9" s="10">
        <v>6</v>
      </c>
      <c r="B9" s="23">
        <v>37877</v>
      </c>
      <c r="C9" s="10" t="s">
        <v>199</v>
      </c>
      <c r="D9" s="18">
        <v>500</v>
      </c>
      <c r="E9" s="19"/>
      <c r="F9" s="20">
        <f t="shared" si="0"/>
        <v>3075.33</v>
      </c>
      <c r="G9" s="18"/>
      <c r="H9" s="19"/>
      <c r="I9" s="20"/>
      <c r="J9" s="20"/>
      <c r="K9" s="21">
        <f t="shared" si="1"/>
        <v>2329.6</v>
      </c>
      <c r="L9" s="18"/>
      <c r="M9" s="20"/>
      <c r="N9" s="20"/>
      <c r="O9" s="20"/>
      <c r="P9" s="19"/>
    </row>
    <row r="10" spans="1:16" x14ac:dyDescent="0.2">
      <c r="A10" s="10">
        <v>7</v>
      </c>
      <c r="B10" s="23">
        <v>37877</v>
      </c>
      <c r="C10" s="10" t="s">
        <v>200</v>
      </c>
      <c r="D10" s="18">
        <v>500</v>
      </c>
      <c r="E10" s="19"/>
      <c r="F10" s="20">
        <f t="shared" si="0"/>
        <v>3575.33</v>
      </c>
      <c r="G10" s="18"/>
      <c r="H10" s="19"/>
      <c r="I10" s="20"/>
      <c r="J10" s="20"/>
      <c r="K10" s="21">
        <f t="shared" si="1"/>
        <v>2329.6</v>
      </c>
      <c r="L10" s="18"/>
      <c r="M10" s="20"/>
      <c r="N10" s="20"/>
      <c r="O10" s="20"/>
      <c r="P10" s="19"/>
    </row>
    <row r="11" spans="1:16" x14ac:dyDescent="0.2">
      <c r="A11" s="10">
        <v>8</v>
      </c>
      <c r="B11" s="23">
        <v>37877</v>
      </c>
      <c r="C11" s="10" t="s">
        <v>201</v>
      </c>
      <c r="D11" s="18">
        <v>500</v>
      </c>
      <c r="E11" s="19"/>
      <c r="F11" s="20">
        <f t="shared" si="0"/>
        <v>4075.33</v>
      </c>
      <c r="G11" s="18"/>
      <c r="H11" s="19"/>
      <c r="I11" s="20"/>
      <c r="J11" s="20"/>
      <c r="K11" s="21">
        <f t="shared" si="1"/>
        <v>2329.6</v>
      </c>
      <c r="L11" s="18"/>
      <c r="M11" s="20"/>
      <c r="N11" s="20"/>
      <c r="O11" s="20"/>
      <c r="P11" s="19"/>
    </row>
    <row r="12" spans="1:16" x14ac:dyDescent="0.2">
      <c r="A12" s="10">
        <v>9</v>
      </c>
      <c r="B12" s="23">
        <v>37877</v>
      </c>
      <c r="C12" s="10" t="s">
        <v>202</v>
      </c>
      <c r="D12" s="18">
        <v>500</v>
      </c>
      <c r="E12" s="19"/>
      <c r="F12" s="20">
        <f t="shared" si="0"/>
        <v>4575.33</v>
      </c>
      <c r="G12" s="18"/>
      <c r="H12" s="19"/>
      <c r="I12" s="20"/>
      <c r="J12" s="20"/>
      <c r="K12" s="21">
        <f t="shared" si="1"/>
        <v>2329.6</v>
      </c>
      <c r="L12" s="18"/>
      <c r="M12" s="20"/>
      <c r="N12" s="20"/>
      <c r="O12" s="20"/>
      <c r="P12" s="19"/>
    </row>
    <row r="13" spans="1:16" x14ac:dyDescent="0.2">
      <c r="A13" s="10">
        <v>10</v>
      </c>
      <c r="B13" s="23">
        <v>37877</v>
      </c>
      <c r="C13" s="10" t="s">
        <v>203</v>
      </c>
      <c r="D13" s="18">
        <v>500</v>
      </c>
      <c r="E13" s="19"/>
      <c r="F13" s="20">
        <f t="shared" si="0"/>
        <v>5075.33</v>
      </c>
      <c r="G13" s="18"/>
      <c r="H13" s="19"/>
      <c r="I13" s="20"/>
      <c r="J13" s="20"/>
      <c r="K13" s="21">
        <f t="shared" si="1"/>
        <v>2329.6</v>
      </c>
      <c r="L13" s="18"/>
      <c r="M13" s="20"/>
      <c r="N13" s="20"/>
      <c r="O13" s="20"/>
      <c r="P13" s="19"/>
    </row>
    <row r="14" spans="1:16" x14ac:dyDescent="0.2">
      <c r="A14" s="10">
        <v>11</v>
      </c>
      <c r="B14" s="23">
        <v>37877</v>
      </c>
      <c r="C14" s="10" t="s">
        <v>99</v>
      </c>
      <c r="D14" s="18">
        <v>500</v>
      </c>
      <c r="E14" s="19"/>
      <c r="F14" s="20">
        <f t="shared" si="0"/>
        <v>5575.33</v>
      </c>
      <c r="G14" s="18"/>
      <c r="H14" s="19"/>
      <c r="I14" s="20"/>
      <c r="J14" s="20"/>
      <c r="K14" s="21">
        <f t="shared" si="1"/>
        <v>2329.6</v>
      </c>
      <c r="L14" s="18"/>
      <c r="M14" s="20"/>
      <c r="N14" s="20"/>
      <c r="O14" s="20"/>
      <c r="P14" s="19"/>
    </row>
    <row r="15" spans="1:16" x14ac:dyDescent="0.2">
      <c r="A15" s="10">
        <v>12</v>
      </c>
      <c r="B15" s="23">
        <v>37877</v>
      </c>
      <c r="C15" s="10" t="s">
        <v>204</v>
      </c>
      <c r="D15" s="18">
        <v>500</v>
      </c>
      <c r="E15" s="19"/>
      <c r="F15" s="20">
        <f t="shared" si="0"/>
        <v>6075.33</v>
      </c>
      <c r="G15" s="18"/>
      <c r="H15" s="19"/>
      <c r="I15" s="20"/>
      <c r="J15" s="20"/>
      <c r="K15" s="21">
        <f t="shared" si="1"/>
        <v>2329.6</v>
      </c>
      <c r="L15" s="18"/>
      <c r="M15" s="20"/>
      <c r="N15" s="20"/>
      <c r="O15" s="20"/>
      <c r="P15" s="19"/>
    </row>
    <row r="16" spans="1:16" x14ac:dyDescent="0.2">
      <c r="A16" s="10">
        <v>13</v>
      </c>
      <c r="B16" s="23">
        <v>37877</v>
      </c>
      <c r="C16" s="10" t="s">
        <v>205</v>
      </c>
      <c r="D16" s="18">
        <v>500</v>
      </c>
      <c r="E16" s="19"/>
      <c r="F16" s="20">
        <f t="shared" si="0"/>
        <v>6575.33</v>
      </c>
      <c r="G16" s="18"/>
      <c r="H16" s="19"/>
      <c r="I16" s="20"/>
      <c r="J16" s="20"/>
      <c r="K16" s="21">
        <f t="shared" si="1"/>
        <v>2329.6</v>
      </c>
      <c r="L16" s="18"/>
      <c r="M16" s="20"/>
      <c r="N16" s="20"/>
      <c r="O16" s="20"/>
      <c r="P16" s="19"/>
    </row>
    <row r="17" spans="1:16" x14ac:dyDescent="0.2">
      <c r="A17" s="10">
        <v>14</v>
      </c>
      <c r="B17" s="23">
        <v>37877</v>
      </c>
      <c r="C17" s="10" t="s">
        <v>205</v>
      </c>
      <c r="D17" s="18">
        <v>500</v>
      </c>
      <c r="E17" s="19"/>
      <c r="F17" s="20">
        <f t="shared" si="0"/>
        <v>7075.33</v>
      </c>
      <c r="G17" s="18"/>
      <c r="H17" s="19"/>
      <c r="I17" s="20"/>
      <c r="J17" s="20"/>
      <c r="K17" s="21">
        <f t="shared" si="1"/>
        <v>2329.6</v>
      </c>
      <c r="L17" s="18"/>
      <c r="M17" s="20"/>
      <c r="N17" s="20"/>
      <c r="O17" s="20"/>
      <c r="P17" s="19"/>
    </row>
    <row r="18" spans="1:16" x14ac:dyDescent="0.2">
      <c r="A18" s="10">
        <v>15</v>
      </c>
      <c r="B18" s="23">
        <v>37880</v>
      </c>
      <c r="C18" s="10" t="s">
        <v>206</v>
      </c>
      <c r="D18" s="18">
        <v>500</v>
      </c>
      <c r="E18" s="19"/>
      <c r="F18" s="20">
        <f t="shared" si="0"/>
        <v>7575.33</v>
      </c>
      <c r="G18" s="18"/>
      <c r="H18" s="19"/>
      <c r="I18" s="20"/>
      <c r="J18" s="20"/>
      <c r="K18" s="21">
        <f t="shared" si="1"/>
        <v>2329.6</v>
      </c>
      <c r="L18" s="18"/>
      <c r="M18" s="20"/>
      <c r="N18" s="20"/>
      <c r="O18" s="20"/>
      <c r="P18" s="19"/>
    </row>
    <row r="19" spans="1:16" x14ac:dyDescent="0.2">
      <c r="A19" s="10">
        <v>16</v>
      </c>
      <c r="B19" s="23">
        <v>37880</v>
      </c>
      <c r="C19" s="10" t="s">
        <v>207</v>
      </c>
      <c r="D19" s="18">
        <v>500</v>
      </c>
      <c r="E19" s="19"/>
      <c r="F19" s="20">
        <f t="shared" si="0"/>
        <v>8075.33</v>
      </c>
      <c r="G19" s="18"/>
      <c r="H19" s="19"/>
      <c r="I19" s="20"/>
      <c r="J19" s="20"/>
      <c r="K19" s="21">
        <f t="shared" si="1"/>
        <v>2329.6</v>
      </c>
      <c r="L19" s="18"/>
      <c r="M19" s="20"/>
      <c r="N19" s="20"/>
      <c r="O19" s="20"/>
      <c r="P19" s="19"/>
    </row>
    <row r="20" spans="1:16" x14ac:dyDescent="0.2">
      <c r="A20" s="10">
        <v>17</v>
      </c>
      <c r="B20" s="23">
        <v>37880</v>
      </c>
      <c r="C20" s="10" t="s">
        <v>208</v>
      </c>
      <c r="D20" s="18">
        <v>500</v>
      </c>
      <c r="E20" s="19"/>
      <c r="F20" s="20">
        <f t="shared" si="0"/>
        <v>8575.33</v>
      </c>
      <c r="G20" s="18"/>
      <c r="H20" s="19"/>
      <c r="I20" s="20"/>
      <c r="J20" s="20"/>
      <c r="K20" s="21">
        <f t="shared" si="1"/>
        <v>2329.6</v>
      </c>
      <c r="L20" s="18"/>
      <c r="M20" s="20"/>
      <c r="N20" s="20"/>
      <c r="O20" s="20"/>
      <c r="P20" s="19"/>
    </row>
    <row r="21" spans="1:16" x14ac:dyDescent="0.2">
      <c r="A21" s="10">
        <v>18</v>
      </c>
      <c r="B21" s="23">
        <v>37880</v>
      </c>
      <c r="C21" s="10" t="s">
        <v>209</v>
      </c>
      <c r="D21" s="18">
        <v>500</v>
      </c>
      <c r="E21" s="19"/>
      <c r="F21" s="20">
        <f t="shared" si="0"/>
        <v>9075.33</v>
      </c>
      <c r="G21" s="18"/>
      <c r="H21" s="19"/>
      <c r="I21" s="20"/>
      <c r="J21" s="20"/>
      <c r="K21" s="21">
        <f t="shared" si="1"/>
        <v>2329.6</v>
      </c>
      <c r="L21" s="18"/>
      <c r="M21" s="20"/>
      <c r="N21" s="20"/>
      <c r="O21" s="20"/>
      <c r="P21" s="19"/>
    </row>
    <row r="22" spans="1:16" x14ac:dyDescent="0.2">
      <c r="A22" s="10">
        <v>19</v>
      </c>
      <c r="B22" s="23">
        <v>37880</v>
      </c>
      <c r="C22" s="10" t="s">
        <v>210</v>
      </c>
      <c r="D22" s="18">
        <v>500</v>
      </c>
      <c r="E22" s="19"/>
      <c r="F22" s="20">
        <f t="shared" si="0"/>
        <v>9575.33</v>
      </c>
      <c r="G22" s="18"/>
      <c r="H22" s="19"/>
      <c r="I22" s="20"/>
      <c r="J22" s="20"/>
      <c r="K22" s="21">
        <f t="shared" si="1"/>
        <v>2329.6</v>
      </c>
      <c r="L22" s="18"/>
      <c r="M22" s="20"/>
      <c r="N22" s="20"/>
      <c r="O22" s="20"/>
      <c r="P22" s="19"/>
    </row>
    <row r="23" spans="1:16" x14ac:dyDescent="0.2">
      <c r="A23" s="10">
        <v>20</v>
      </c>
      <c r="B23" s="23">
        <v>37880</v>
      </c>
      <c r="C23" s="10" t="s">
        <v>116</v>
      </c>
      <c r="D23" s="18">
        <v>500</v>
      </c>
      <c r="E23" s="19"/>
      <c r="F23" s="20">
        <f t="shared" si="0"/>
        <v>10075.33</v>
      </c>
      <c r="G23" s="18"/>
      <c r="H23" s="19"/>
      <c r="I23" s="20"/>
      <c r="J23" s="20"/>
      <c r="K23" s="21">
        <f t="shared" si="1"/>
        <v>2329.6</v>
      </c>
      <c r="L23" s="18"/>
      <c r="M23" s="20"/>
      <c r="N23" s="20"/>
      <c r="O23" s="20"/>
      <c r="P23" s="19"/>
    </row>
    <row r="24" spans="1:16" x14ac:dyDescent="0.2">
      <c r="A24" s="10">
        <v>21</v>
      </c>
      <c r="B24" s="23">
        <v>37880</v>
      </c>
      <c r="C24" s="10" t="s">
        <v>211</v>
      </c>
      <c r="D24" s="18">
        <v>500</v>
      </c>
      <c r="E24" s="19"/>
      <c r="F24" s="20">
        <f t="shared" si="0"/>
        <v>10575.33</v>
      </c>
      <c r="G24" s="18"/>
      <c r="H24" s="19"/>
      <c r="I24" s="20"/>
      <c r="J24" s="20"/>
      <c r="K24" s="21">
        <f t="shared" si="1"/>
        <v>2329.6</v>
      </c>
      <c r="L24" s="18"/>
      <c r="M24" s="20"/>
      <c r="N24" s="20"/>
      <c r="O24" s="20"/>
      <c r="P24" s="19"/>
    </row>
    <row r="25" spans="1:16" x14ac:dyDescent="0.2">
      <c r="A25" s="10">
        <v>22</v>
      </c>
      <c r="B25" s="23">
        <v>37881</v>
      </c>
      <c r="C25" s="10" t="s">
        <v>91</v>
      </c>
      <c r="D25" s="18">
        <v>500</v>
      </c>
      <c r="E25" s="19"/>
      <c r="F25" s="20">
        <f t="shared" si="0"/>
        <v>11075.33</v>
      </c>
      <c r="G25" s="18"/>
      <c r="H25" s="19"/>
      <c r="I25" s="20"/>
      <c r="J25" s="20"/>
      <c r="K25" s="21">
        <f t="shared" si="1"/>
        <v>2329.6</v>
      </c>
      <c r="L25" s="18"/>
      <c r="M25" s="20"/>
      <c r="N25" s="20"/>
      <c r="O25" s="20"/>
      <c r="P25" s="19"/>
    </row>
    <row r="26" spans="1:16" x14ac:dyDescent="0.2">
      <c r="A26" s="10">
        <v>23</v>
      </c>
      <c r="B26" s="23">
        <v>37881</v>
      </c>
      <c r="C26" s="10" t="s">
        <v>212</v>
      </c>
      <c r="D26" s="18">
        <v>500</v>
      </c>
      <c r="E26" s="19"/>
      <c r="F26" s="20">
        <f t="shared" si="0"/>
        <v>11575.33</v>
      </c>
      <c r="G26" s="18"/>
      <c r="H26" s="19"/>
      <c r="I26" s="20"/>
      <c r="J26" s="20"/>
      <c r="K26" s="21">
        <f t="shared" si="1"/>
        <v>2329.6</v>
      </c>
      <c r="L26" s="18"/>
      <c r="M26" s="20"/>
      <c r="N26" s="20"/>
      <c r="O26" s="20"/>
      <c r="P26" s="19"/>
    </row>
    <row r="27" spans="1:16" x14ac:dyDescent="0.2">
      <c r="A27" s="10">
        <v>24</v>
      </c>
      <c r="B27" s="23">
        <v>37881</v>
      </c>
      <c r="C27" s="10" t="s">
        <v>213</v>
      </c>
      <c r="D27" s="18">
        <v>500</v>
      </c>
      <c r="E27" s="19"/>
      <c r="F27" s="20">
        <f t="shared" si="0"/>
        <v>12075.33</v>
      </c>
      <c r="G27" s="18"/>
      <c r="H27" s="19"/>
      <c r="I27" s="20"/>
      <c r="J27" s="20"/>
      <c r="K27" s="21">
        <f t="shared" si="1"/>
        <v>2329.6</v>
      </c>
      <c r="L27" s="18"/>
      <c r="M27" s="20"/>
      <c r="N27" s="20"/>
      <c r="O27" s="20"/>
      <c r="P27" s="19"/>
    </row>
    <row r="28" spans="1:16" x14ac:dyDescent="0.2">
      <c r="A28" s="10">
        <v>25</v>
      </c>
      <c r="B28" s="23">
        <v>37881</v>
      </c>
      <c r="C28" s="10" t="s">
        <v>214</v>
      </c>
      <c r="D28" s="18">
        <v>500</v>
      </c>
      <c r="E28" s="19"/>
      <c r="F28" s="20">
        <f t="shared" si="0"/>
        <v>12575.33</v>
      </c>
      <c r="G28" s="18"/>
      <c r="H28" s="19"/>
      <c r="I28" s="20"/>
      <c r="J28" s="20"/>
      <c r="K28" s="21">
        <f t="shared" si="1"/>
        <v>2329.6</v>
      </c>
      <c r="L28" s="18"/>
      <c r="M28" s="20"/>
      <c r="N28" s="20"/>
      <c r="O28" s="20"/>
      <c r="P28" s="19"/>
    </row>
    <row r="29" spans="1:16" x14ac:dyDescent="0.2">
      <c r="A29" s="10">
        <v>26</v>
      </c>
      <c r="B29" s="23">
        <v>37881</v>
      </c>
      <c r="C29" s="10" t="s">
        <v>215</v>
      </c>
      <c r="D29" s="18">
        <v>500</v>
      </c>
      <c r="E29" s="19"/>
      <c r="F29" s="20">
        <f t="shared" si="0"/>
        <v>13075.33</v>
      </c>
      <c r="G29" s="18"/>
      <c r="H29" s="19"/>
      <c r="I29" s="20"/>
      <c r="J29" s="20"/>
      <c r="K29" s="21">
        <f t="shared" si="1"/>
        <v>2329.6</v>
      </c>
      <c r="L29" s="18"/>
      <c r="M29" s="20"/>
      <c r="N29" s="20"/>
      <c r="O29" s="20"/>
      <c r="P29" s="19"/>
    </row>
    <row r="30" spans="1:16" x14ac:dyDescent="0.2">
      <c r="A30" s="10">
        <v>27</v>
      </c>
      <c r="B30" s="23">
        <v>37881</v>
      </c>
      <c r="C30" s="10" t="s">
        <v>216</v>
      </c>
      <c r="D30" s="18">
        <v>500</v>
      </c>
      <c r="E30" s="19"/>
      <c r="F30" s="20">
        <f t="shared" si="0"/>
        <v>13575.33</v>
      </c>
      <c r="G30" s="18"/>
      <c r="H30" s="19"/>
      <c r="I30" s="20"/>
      <c r="J30" s="20"/>
      <c r="K30" s="21">
        <f t="shared" si="1"/>
        <v>2329.6</v>
      </c>
      <c r="L30" s="18"/>
      <c r="M30" s="20"/>
      <c r="N30" s="20"/>
      <c r="O30" s="20"/>
      <c r="P30" s="19"/>
    </row>
    <row r="31" spans="1:16" x14ac:dyDescent="0.2">
      <c r="A31" s="10">
        <v>28</v>
      </c>
      <c r="B31" s="23">
        <v>37882</v>
      </c>
      <c r="C31" s="10" t="s">
        <v>217</v>
      </c>
      <c r="D31" s="18">
        <v>500</v>
      </c>
      <c r="E31" s="19"/>
      <c r="F31" s="20">
        <f t="shared" si="0"/>
        <v>14075.33</v>
      </c>
      <c r="G31" s="18"/>
      <c r="H31" s="19"/>
      <c r="I31" s="20"/>
      <c r="J31" s="20"/>
      <c r="K31" s="21">
        <f t="shared" si="1"/>
        <v>2329.6</v>
      </c>
      <c r="L31" s="18"/>
      <c r="M31" s="20"/>
      <c r="N31" s="20"/>
      <c r="O31" s="20"/>
      <c r="P31" s="19"/>
    </row>
    <row r="32" spans="1:16" x14ac:dyDescent="0.2">
      <c r="A32" s="10">
        <v>29</v>
      </c>
      <c r="B32" s="23">
        <v>37882</v>
      </c>
      <c r="C32" s="10" t="s">
        <v>218</v>
      </c>
      <c r="D32" s="18">
        <v>500</v>
      </c>
      <c r="E32" s="19"/>
      <c r="F32" s="20">
        <f t="shared" si="0"/>
        <v>14575.33</v>
      </c>
      <c r="G32" s="18"/>
      <c r="H32" s="19"/>
      <c r="I32" s="20"/>
      <c r="J32" s="20"/>
      <c r="K32" s="21">
        <f t="shared" si="1"/>
        <v>2329.6</v>
      </c>
      <c r="L32" s="18"/>
      <c r="M32" s="20"/>
      <c r="N32" s="20"/>
      <c r="O32" s="20"/>
      <c r="P32" s="19"/>
    </row>
    <row r="33" spans="1:16" x14ac:dyDescent="0.2">
      <c r="A33" s="10">
        <v>30</v>
      </c>
      <c r="B33" s="23">
        <v>37882</v>
      </c>
      <c r="C33" s="10" t="s">
        <v>219</v>
      </c>
      <c r="D33" s="18">
        <v>500</v>
      </c>
      <c r="E33" s="19"/>
      <c r="F33" s="20">
        <f t="shared" si="0"/>
        <v>15075.33</v>
      </c>
      <c r="G33" s="18"/>
      <c r="H33" s="19"/>
      <c r="I33" s="20"/>
      <c r="J33" s="20"/>
      <c r="K33" s="21">
        <f t="shared" si="1"/>
        <v>2329.6</v>
      </c>
      <c r="L33" s="18"/>
      <c r="M33" s="20"/>
      <c r="N33" s="20"/>
      <c r="O33" s="20"/>
      <c r="P33" s="19"/>
    </row>
    <row r="34" spans="1:16" x14ac:dyDescent="0.2">
      <c r="A34" s="10">
        <v>31</v>
      </c>
      <c r="B34" s="23">
        <v>37882</v>
      </c>
      <c r="C34" s="10" t="s">
        <v>220</v>
      </c>
      <c r="D34" s="18">
        <v>500</v>
      </c>
      <c r="E34" s="19"/>
      <c r="F34" s="20">
        <f t="shared" si="0"/>
        <v>15575.33</v>
      </c>
      <c r="G34" s="18"/>
      <c r="H34" s="19"/>
      <c r="I34" s="20"/>
      <c r="J34" s="20"/>
      <c r="K34" s="21">
        <f t="shared" si="1"/>
        <v>2329.6</v>
      </c>
      <c r="L34" s="18"/>
      <c r="M34" s="20"/>
      <c r="N34" s="20"/>
      <c r="O34" s="20"/>
      <c r="P34" s="19"/>
    </row>
    <row r="35" spans="1:16" x14ac:dyDescent="0.2">
      <c r="A35" s="10">
        <v>32</v>
      </c>
      <c r="B35" s="23">
        <v>37882</v>
      </c>
      <c r="C35" s="10" t="s">
        <v>221</v>
      </c>
      <c r="D35" s="18">
        <v>500</v>
      </c>
      <c r="E35" s="19"/>
      <c r="F35" s="20">
        <f t="shared" si="0"/>
        <v>16075.33</v>
      </c>
      <c r="G35" s="18"/>
      <c r="H35" s="19"/>
      <c r="I35" s="20"/>
      <c r="J35" s="20"/>
      <c r="K35" s="21">
        <f t="shared" si="1"/>
        <v>2329.6</v>
      </c>
      <c r="L35" s="18"/>
      <c r="M35" s="20"/>
      <c r="N35" s="20"/>
      <c r="O35" s="20"/>
      <c r="P35" s="19"/>
    </row>
    <row r="36" spans="1:16" x14ac:dyDescent="0.2">
      <c r="A36" s="10">
        <v>33</v>
      </c>
      <c r="B36" s="23">
        <v>37883</v>
      </c>
      <c r="C36" s="10" t="s">
        <v>222</v>
      </c>
      <c r="D36" s="18">
        <v>500</v>
      </c>
      <c r="E36" s="19"/>
      <c r="F36" s="20">
        <f t="shared" si="0"/>
        <v>16575.330000000002</v>
      </c>
      <c r="G36" s="18"/>
      <c r="H36" s="19"/>
      <c r="I36" s="20"/>
      <c r="J36" s="20"/>
      <c r="K36" s="21">
        <f t="shared" si="1"/>
        <v>2329.6</v>
      </c>
      <c r="L36" s="18"/>
      <c r="M36" s="20"/>
      <c r="N36" s="20"/>
      <c r="O36" s="20"/>
      <c r="P36" s="19"/>
    </row>
    <row r="37" spans="1:16" x14ac:dyDescent="0.2">
      <c r="A37" s="10">
        <v>34</v>
      </c>
      <c r="B37" s="23">
        <v>37883</v>
      </c>
      <c r="C37" s="10" t="s">
        <v>223</v>
      </c>
      <c r="D37" s="18">
        <v>500</v>
      </c>
      <c r="E37" s="19"/>
      <c r="F37" s="20">
        <f t="shared" si="0"/>
        <v>17075.330000000002</v>
      </c>
      <c r="G37" s="18"/>
      <c r="H37" s="19"/>
      <c r="I37" s="20"/>
      <c r="J37" s="20"/>
      <c r="K37" s="21">
        <f t="shared" si="1"/>
        <v>2329.6</v>
      </c>
      <c r="L37" s="18"/>
      <c r="M37" s="20"/>
      <c r="N37" s="20"/>
      <c r="O37" s="20"/>
      <c r="P37" s="19"/>
    </row>
    <row r="38" spans="1:16" x14ac:dyDescent="0.2">
      <c r="A38" s="10">
        <v>35</v>
      </c>
      <c r="B38" s="23">
        <v>37883</v>
      </c>
      <c r="C38" s="10" t="s">
        <v>224</v>
      </c>
      <c r="D38" s="18">
        <v>500</v>
      </c>
      <c r="E38" s="19"/>
      <c r="F38" s="20">
        <f t="shared" si="0"/>
        <v>17575.330000000002</v>
      </c>
      <c r="G38" s="18"/>
      <c r="H38" s="19"/>
      <c r="I38" s="20"/>
      <c r="J38" s="20"/>
      <c r="K38" s="21">
        <f t="shared" si="1"/>
        <v>2329.6</v>
      </c>
      <c r="L38" s="18"/>
      <c r="M38" s="20"/>
      <c r="N38" s="20"/>
      <c r="O38" s="20"/>
      <c r="P38" s="19"/>
    </row>
    <row r="39" spans="1:16" x14ac:dyDescent="0.2">
      <c r="A39" s="10">
        <v>36</v>
      </c>
      <c r="B39" s="23">
        <v>37883</v>
      </c>
      <c r="C39" s="10" t="s">
        <v>225</v>
      </c>
      <c r="D39" s="18">
        <v>500</v>
      </c>
      <c r="E39" s="19"/>
      <c r="F39" s="20">
        <f t="shared" si="0"/>
        <v>18075.330000000002</v>
      </c>
      <c r="G39" s="18"/>
      <c r="H39" s="19"/>
      <c r="I39" s="20"/>
      <c r="J39" s="20"/>
      <c r="K39" s="21">
        <f t="shared" si="1"/>
        <v>2329.6</v>
      </c>
      <c r="L39" s="18"/>
      <c r="M39" s="20"/>
      <c r="N39" s="20"/>
      <c r="O39" s="20"/>
      <c r="P39" s="19"/>
    </row>
    <row r="40" spans="1:16" x14ac:dyDescent="0.2">
      <c r="A40" s="10">
        <v>37</v>
      </c>
      <c r="B40" s="23">
        <v>37883</v>
      </c>
      <c r="C40" s="10" t="s">
        <v>226</v>
      </c>
      <c r="D40" s="18">
        <v>500</v>
      </c>
      <c r="E40" s="19"/>
      <c r="F40" s="20">
        <f t="shared" si="0"/>
        <v>18575.330000000002</v>
      </c>
      <c r="G40" s="18"/>
      <c r="H40" s="19"/>
      <c r="I40" s="20"/>
      <c r="J40" s="20"/>
      <c r="K40" s="21">
        <f t="shared" si="1"/>
        <v>2329.6</v>
      </c>
      <c r="L40" s="18"/>
      <c r="M40" s="20"/>
      <c r="N40" s="20"/>
      <c r="O40" s="20"/>
      <c r="P40" s="19"/>
    </row>
    <row r="41" spans="1:16" x14ac:dyDescent="0.2">
      <c r="A41" s="10">
        <v>38</v>
      </c>
      <c r="B41" s="23">
        <v>37883</v>
      </c>
      <c r="C41" s="10" t="s">
        <v>227</v>
      </c>
      <c r="D41" s="18">
        <v>500</v>
      </c>
      <c r="E41" s="19"/>
      <c r="F41" s="20">
        <f t="shared" si="0"/>
        <v>19075.330000000002</v>
      </c>
      <c r="G41" s="18"/>
      <c r="H41" s="19"/>
      <c r="I41" s="20"/>
      <c r="J41" s="20"/>
      <c r="K41" s="21">
        <f t="shared" si="1"/>
        <v>2329.6</v>
      </c>
      <c r="L41" s="18"/>
      <c r="M41" s="20"/>
      <c r="N41" s="20"/>
      <c r="O41" s="20"/>
      <c r="P41" s="19"/>
    </row>
    <row r="42" spans="1:16" x14ac:dyDescent="0.2">
      <c r="A42" s="10">
        <v>39</v>
      </c>
      <c r="B42" s="23">
        <v>37884</v>
      </c>
      <c r="C42" s="10" t="s">
        <v>228</v>
      </c>
      <c r="D42" s="18">
        <v>500</v>
      </c>
      <c r="E42" s="19"/>
      <c r="F42" s="20">
        <f t="shared" si="0"/>
        <v>19575.330000000002</v>
      </c>
      <c r="G42" s="18"/>
      <c r="H42" s="19"/>
      <c r="I42" s="20"/>
      <c r="J42" s="20"/>
      <c r="K42" s="21">
        <f t="shared" si="1"/>
        <v>2329.6</v>
      </c>
      <c r="L42" s="18"/>
      <c r="M42" s="20"/>
      <c r="N42" s="20"/>
      <c r="O42" s="20"/>
      <c r="P42" s="19"/>
    </row>
    <row r="43" spans="1:16" x14ac:dyDescent="0.2">
      <c r="A43" s="10">
        <v>40</v>
      </c>
      <c r="B43" s="23">
        <v>37884</v>
      </c>
      <c r="C43" s="10" t="s">
        <v>229</v>
      </c>
      <c r="D43" s="18">
        <v>500</v>
      </c>
      <c r="E43" s="19"/>
      <c r="F43" s="20">
        <f t="shared" si="0"/>
        <v>20075.330000000002</v>
      </c>
      <c r="G43" s="18"/>
      <c r="H43" s="19"/>
      <c r="I43" s="20"/>
      <c r="J43" s="20"/>
      <c r="K43" s="21">
        <f t="shared" si="1"/>
        <v>2329.6</v>
      </c>
      <c r="L43" s="18"/>
      <c r="M43" s="20"/>
      <c r="N43" s="20"/>
      <c r="O43" s="20"/>
      <c r="P43" s="19"/>
    </row>
    <row r="44" spans="1:16" x14ac:dyDescent="0.2">
      <c r="A44" s="10">
        <v>41</v>
      </c>
      <c r="B44" s="23">
        <v>37884</v>
      </c>
      <c r="C44" s="10" t="s">
        <v>230</v>
      </c>
      <c r="D44" s="18">
        <v>500</v>
      </c>
      <c r="E44" s="19"/>
      <c r="F44" s="20">
        <f t="shared" si="0"/>
        <v>20575.330000000002</v>
      </c>
      <c r="G44" s="18"/>
      <c r="H44" s="19"/>
      <c r="I44" s="20"/>
      <c r="J44" s="20"/>
      <c r="K44" s="21">
        <f t="shared" si="1"/>
        <v>2329.6</v>
      </c>
      <c r="L44" s="18"/>
      <c r="M44" s="20"/>
      <c r="N44" s="20"/>
      <c r="O44" s="20"/>
      <c r="P44" s="19"/>
    </row>
    <row r="45" spans="1:16" x14ac:dyDescent="0.2">
      <c r="A45" s="10">
        <v>42</v>
      </c>
      <c r="B45" s="23">
        <v>37884</v>
      </c>
      <c r="C45" s="10" t="s">
        <v>231</v>
      </c>
      <c r="D45" s="18">
        <v>500</v>
      </c>
      <c r="E45" s="19"/>
      <c r="F45" s="20">
        <f t="shared" si="0"/>
        <v>21075.33</v>
      </c>
      <c r="G45" s="18"/>
      <c r="H45" s="19"/>
      <c r="I45" s="20"/>
      <c r="J45" s="20"/>
      <c r="K45" s="21">
        <f t="shared" si="1"/>
        <v>2329.6</v>
      </c>
      <c r="L45" s="18"/>
      <c r="M45" s="20"/>
      <c r="N45" s="20"/>
      <c r="O45" s="20"/>
      <c r="P45" s="19"/>
    </row>
    <row r="46" spans="1:16" x14ac:dyDescent="0.2">
      <c r="A46" s="10">
        <v>43</v>
      </c>
      <c r="B46" s="23">
        <v>37887</v>
      </c>
      <c r="C46" s="10" t="s">
        <v>232</v>
      </c>
      <c r="D46" s="18">
        <v>500</v>
      </c>
      <c r="E46" s="19"/>
      <c r="F46" s="20">
        <f t="shared" si="0"/>
        <v>21575.33</v>
      </c>
      <c r="G46" s="18"/>
      <c r="H46" s="19"/>
      <c r="I46" s="20"/>
      <c r="J46" s="20"/>
      <c r="K46" s="21">
        <f t="shared" si="1"/>
        <v>2329.6</v>
      </c>
      <c r="L46" s="18"/>
      <c r="M46" s="20"/>
      <c r="N46" s="20"/>
      <c r="O46" s="20"/>
      <c r="P46" s="19"/>
    </row>
    <row r="47" spans="1:16" x14ac:dyDescent="0.2">
      <c r="A47" s="10">
        <v>44</v>
      </c>
      <c r="B47" s="23">
        <v>37887</v>
      </c>
      <c r="C47" s="10" t="s">
        <v>233</v>
      </c>
      <c r="D47" s="18">
        <v>500</v>
      </c>
      <c r="E47" s="19"/>
      <c r="F47" s="20">
        <f t="shared" si="0"/>
        <v>22075.33</v>
      </c>
      <c r="G47" s="18"/>
      <c r="H47" s="19"/>
      <c r="I47" s="20"/>
      <c r="J47" s="20"/>
      <c r="K47" s="21">
        <f t="shared" si="1"/>
        <v>2329.6</v>
      </c>
      <c r="L47" s="18"/>
      <c r="M47" s="20"/>
      <c r="N47" s="20"/>
      <c r="O47" s="20"/>
      <c r="P47" s="19"/>
    </row>
    <row r="48" spans="1:16" x14ac:dyDescent="0.2">
      <c r="A48" s="10">
        <v>45</v>
      </c>
      <c r="B48" s="23">
        <v>37887</v>
      </c>
      <c r="C48" s="10" t="s">
        <v>234</v>
      </c>
      <c r="D48" s="18">
        <v>500</v>
      </c>
      <c r="E48" s="19"/>
      <c r="F48" s="20">
        <f t="shared" si="0"/>
        <v>22575.33</v>
      </c>
      <c r="G48" s="18"/>
      <c r="H48" s="19"/>
      <c r="I48" s="20"/>
      <c r="J48" s="20"/>
      <c r="K48" s="21">
        <f t="shared" si="1"/>
        <v>2329.6</v>
      </c>
      <c r="L48" s="18"/>
      <c r="M48" s="20"/>
      <c r="N48" s="20"/>
      <c r="O48" s="20"/>
      <c r="P48" s="19"/>
    </row>
    <row r="49" spans="1:16" x14ac:dyDescent="0.2">
      <c r="A49" s="10">
        <v>46</v>
      </c>
      <c r="B49" s="23">
        <v>37887</v>
      </c>
      <c r="C49" s="10" t="s">
        <v>235</v>
      </c>
      <c r="D49" s="18">
        <v>500</v>
      </c>
      <c r="E49" s="19"/>
      <c r="F49" s="20">
        <f t="shared" si="0"/>
        <v>23075.33</v>
      </c>
      <c r="G49" s="18"/>
      <c r="H49" s="19"/>
      <c r="I49" s="20"/>
      <c r="J49" s="20"/>
      <c r="K49" s="21">
        <f t="shared" si="1"/>
        <v>2329.6</v>
      </c>
      <c r="L49" s="18"/>
      <c r="M49" s="20"/>
      <c r="N49" s="20"/>
      <c r="O49" s="20"/>
      <c r="P49" s="19"/>
    </row>
    <row r="50" spans="1:16" x14ac:dyDescent="0.2">
      <c r="A50" s="10">
        <v>47</v>
      </c>
      <c r="B50" s="23">
        <v>37888</v>
      </c>
      <c r="C50" s="10" t="s">
        <v>236</v>
      </c>
      <c r="D50" s="18">
        <v>500</v>
      </c>
      <c r="E50" s="19"/>
      <c r="F50" s="20">
        <f t="shared" si="0"/>
        <v>23575.33</v>
      </c>
      <c r="G50" s="18"/>
      <c r="H50" s="19"/>
      <c r="I50" s="20"/>
      <c r="J50" s="20"/>
      <c r="K50" s="21">
        <f t="shared" si="1"/>
        <v>2329.6</v>
      </c>
      <c r="L50" s="18"/>
      <c r="M50" s="20"/>
      <c r="N50" s="20"/>
      <c r="O50" s="20"/>
      <c r="P50" s="19"/>
    </row>
    <row r="51" spans="1:16" x14ac:dyDescent="0.2">
      <c r="A51" s="10">
        <v>48</v>
      </c>
      <c r="B51" s="23">
        <v>37888</v>
      </c>
      <c r="C51" s="10" t="s">
        <v>237</v>
      </c>
      <c r="D51" s="18">
        <v>500</v>
      </c>
      <c r="E51" s="19"/>
      <c r="F51" s="20">
        <f t="shared" si="0"/>
        <v>24075.33</v>
      </c>
      <c r="G51" s="18"/>
      <c r="H51" s="19"/>
      <c r="I51" s="20"/>
      <c r="J51" s="20"/>
      <c r="K51" s="21">
        <f t="shared" si="1"/>
        <v>2329.6</v>
      </c>
      <c r="L51" s="18"/>
      <c r="M51" s="20"/>
      <c r="N51" s="20"/>
      <c r="O51" s="20"/>
      <c r="P51" s="19"/>
    </row>
    <row r="52" spans="1:16" x14ac:dyDescent="0.2">
      <c r="A52" s="10">
        <v>49</v>
      </c>
      <c r="B52" s="23">
        <v>37888</v>
      </c>
      <c r="C52" s="10" t="s">
        <v>238</v>
      </c>
      <c r="D52" s="18">
        <v>500</v>
      </c>
      <c r="E52" s="19"/>
      <c r="F52" s="20">
        <f t="shared" si="0"/>
        <v>24575.33</v>
      </c>
      <c r="G52" s="18"/>
      <c r="H52" s="19"/>
      <c r="I52" s="20"/>
      <c r="J52" s="20"/>
      <c r="K52" s="21">
        <f t="shared" si="1"/>
        <v>2329.6</v>
      </c>
      <c r="L52" s="18"/>
      <c r="M52" s="20"/>
      <c r="N52" s="20"/>
      <c r="O52" s="20"/>
      <c r="P52" s="19"/>
    </row>
    <row r="53" spans="1:16" x14ac:dyDescent="0.2">
      <c r="A53" s="10">
        <v>50</v>
      </c>
      <c r="B53" s="23">
        <v>37888</v>
      </c>
      <c r="C53" s="10" t="s">
        <v>239</v>
      </c>
      <c r="D53" s="18">
        <v>500</v>
      </c>
      <c r="E53" s="19"/>
      <c r="F53" s="20">
        <f t="shared" si="0"/>
        <v>25075.33</v>
      </c>
      <c r="G53" s="18"/>
      <c r="H53" s="19"/>
      <c r="I53" s="20"/>
      <c r="J53" s="20"/>
      <c r="K53" s="21">
        <f t="shared" si="1"/>
        <v>2329.6</v>
      </c>
      <c r="L53" s="18"/>
      <c r="M53" s="20"/>
      <c r="N53" s="20"/>
      <c r="O53" s="20"/>
      <c r="P53" s="19"/>
    </row>
    <row r="54" spans="1:16" x14ac:dyDescent="0.2">
      <c r="A54" s="10">
        <v>51</v>
      </c>
      <c r="B54" s="23">
        <v>37888</v>
      </c>
      <c r="C54" s="10" t="s">
        <v>240</v>
      </c>
      <c r="D54" s="18">
        <v>500</v>
      </c>
      <c r="E54" s="19"/>
      <c r="F54" s="20">
        <f t="shared" si="0"/>
        <v>25575.33</v>
      </c>
      <c r="G54" s="18"/>
      <c r="H54" s="19"/>
      <c r="I54" s="20"/>
      <c r="J54" s="20"/>
      <c r="K54" s="21">
        <f t="shared" si="1"/>
        <v>2329.6</v>
      </c>
      <c r="L54" s="18"/>
      <c r="M54" s="20"/>
      <c r="N54" s="20"/>
      <c r="O54" s="20"/>
      <c r="P54" s="19"/>
    </row>
    <row r="55" spans="1:16" x14ac:dyDescent="0.2">
      <c r="A55" s="10">
        <v>52</v>
      </c>
      <c r="B55" s="23">
        <v>37888</v>
      </c>
      <c r="C55" s="10" t="s">
        <v>241</v>
      </c>
      <c r="D55" s="18">
        <v>500</v>
      </c>
      <c r="E55" s="19"/>
      <c r="F55" s="20">
        <f t="shared" si="0"/>
        <v>26075.33</v>
      </c>
      <c r="G55" s="18"/>
      <c r="H55" s="19"/>
      <c r="I55" s="20"/>
      <c r="J55" s="20"/>
      <c r="K55" s="21">
        <f t="shared" si="1"/>
        <v>2329.6</v>
      </c>
      <c r="L55" s="18"/>
      <c r="M55" s="20"/>
      <c r="N55" s="20"/>
      <c r="O55" s="20"/>
      <c r="P55" s="19"/>
    </row>
    <row r="56" spans="1:16" x14ac:dyDescent="0.2">
      <c r="A56" s="10">
        <v>53</v>
      </c>
      <c r="B56" s="23">
        <v>37888</v>
      </c>
      <c r="C56" s="10" t="s">
        <v>242</v>
      </c>
      <c r="D56" s="18">
        <v>500</v>
      </c>
      <c r="E56" s="19"/>
      <c r="F56" s="20">
        <f t="shared" si="0"/>
        <v>26575.33</v>
      </c>
      <c r="G56" s="18"/>
      <c r="H56" s="19"/>
      <c r="I56" s="20"/>
      <c r="J56" s="20"/>
      <c r="K56" s="21">
        <f t="shared" si="1"/>
        <v>2329.6</v>
      </c>
      <c r="L56" s="18"/>
      <c r="M56" s="20"/>
      <c r="N56" s="20"/>
      <c r="O56" s="20"/>
      <c r="P56" s="19"/>
    </row>
    <row r="57" spans="1:16" x14ac:dyDescent="0.2">
      <c r="A57" s="10">
        <v>54</v>
      </c>
      <c r="B57" s="23">
        <v>37889</v>
      </c>
      <c r="C57" s="10" t="s">
        <v>243</v>
      </c>
      <c r="D57" s="18">
        <v>500</v>
      </c>
      <c r="E57" s="19"/>
      <c r="F57" s="20">
        <f t="shared" si="0"/>
        <v>27075.33</v>
      </c>
      <c r="G57" s="18"/>
      <c r="H57" s="19"/>
      <c r="I57" s="20"/>
      <c r="J57" s="20"/>
      <c r="K57" s="21">
        <f t="shared" si="1"/>
        <v>2329.6</v>
      </c>
      <c r="L57" s="18"/>
      <c r="M57" s="20"/>
      <c r="N57" s="20"/>
      <c r="O57" s="20"/>
      <c r="P57" s="19"/>
    </row>
    <row r="58" spans="1:16" x14ac:dyDescent="0.2">
      <c r="A58" s="10">
        <v>55</v>
      </c>
      <c r="B58" s="23">
        <v>37890</v>
      </c>
      <c r="C58" s="10" t="s">
        <v>244</v>
      </c>
      <c r="D58" s="18">
        <v>500</v>
      </c>
      <c r="E58" s="19"/>
      <c r="F58" s="20">
        <f t="shared" si="0"/>
        <v>27575.33</v>
      </c>
      <c r="G58" s="18"/>
      <c r="H58" s="19"/>
      <c r="I58" s="20"/>
      <c r="J58" s="20"/>
      <c r="K58" s="21">
        <f t="shared" si="1"/>
        <v>2329.6</v>
      </c>
      <c r="L58" s="18"/>
      <c r="M58" s="20"/>
      <c r="N58" s="20"/>
      <c r="O58" s="20"/>
      <c r="P58" s="19"/>
    </row>
    <row r="59" spans="1:16" x14ac:dyDescent="0.2">
      <c r="A59" s="10">
        <v>56</v>
      </c>
      <c r="B59" s="23">
        <v>37890</v>
      </c>
      <c r="C59" s="10" t="s">
        <v>245</v>
      </c>
      <c r="D59" s="18">
        <v>500</v>
      </c>
      <c r="E59" s="19"/>
      <c r="F59" s="20">
        <f t="shared" si="0"/>
        <v>28075.33</v>
      </c>
      <c r="G59" s="18"/>
      <c r="H59" s="19"/>
      <c r="I59" s="20"/>
      <c r="J59" s="20"/>
      <c r="K59" s="21">
        <f t="shared" si="1"/>
        <v>2329.6</v>
      </c>
      <c r="L59" s="18"/>
      <c r="M59" s="20"/>
      <c r="N59" s="20"/>
      <c r="O59" s="20"/>
      <c r="P59" s="19"/>
    </row>
    <row r="60" spans="1:16" x14ac:dyDescent="0.2">
      <c r="A60" s="10">
        <v>57</v>
      </c>
      <c r="B60" s="23">
        <v>37890</v>
      </c>
      <c r="C60" s="10" t="s">
        <v>246</v>
      </c>
      <c r="D60" s="18">
        <v>500</v>
      </c>
      <c r="E60" s="19"/>
      <c r="F60" s="20">
        <f t="shared" si="0"/>
        <v>28575.33</v>
      </c>
      <c r="G60" s="18"/>
      <c r="H60" s="19"/>
      <c r="I60" s="20"/>
      <c r="J60" s="20"/>
      <c r="K60" s="21">
        <f t="shared" si="1"/>
        <v>2329.6</v>
      </c>
      <c r="L60" s="18"/>
      <c r="M60" s="20"/>
      <c r="N60" s="20"/>
      <c r="O60" s="20"/>
      <c r="P60" s="19"/>
    </row>
    <row r="61" spans="1:16" x14ac:dyDescent="0.2">
      <c r="A61" s="10">
        <v>58</v>
      </c>
      <c r="B61" s="23">
        <v>37890</v>
      </c>
      <c r="C61" s="10" t="s">
        <v>247</v>
      </c>
      <c r="D61" s="18">
        <v>500</v>
      </c>
      <c r="E61" s="19"/>
      <c r="F61" s="20">
        <f t="shared" si="0"/>
        <v>29075.33</v>
      </c>
      <c r="G61" s="18"/>
      <c r="H61" s="19"/>
      <c r="I61" s="20"/>
      <c r="J61" s="20"/>
      <c r="K61" s="21">
        <f t="shared" si="1"/>
        <v>2329.6</v>
      </c>
      <c r="L61" s="18"/>
      <c r="M61" s="20"/>
      <c r="N61" s="20"/>
      <c r="O61" s="20"/>
      <c r="P61" s="19"/>
    </row>
    <row r="62" spans="1:16" x14ac:dyDescent="0.2">
      <c r="A62" s="10">
        <v>59</v>
      </c>
      <c r="B62" s="23">
        <v>37890</v>
      </c>
      <c r="C62" s="10" t="s">
        <v>248</v>
      </c>
      <c r="D62" s="18">
        <v>500</v>
      </c>
      <c r="E62" s="19"/>
      <c r="F62" s="20">
        <f t="shared" si="0"/>
        <v>29575.33</v>
      </c>
      <c r="G62" s="18"/>
      <c r="H62" s="19"/>
      <c r="I62" s="20"/>
      <c r="J62" s="20"/>
      <c r="K62" s="21">
        <f t="shared" si="1"/>
        <v>2329.6</v>
      </c>
      <c r="L62" s="18"/>
      <c r="M62" s="20"/>
      <c r="N62" s="20"/>
      <c r="O62" s="20"/>
      <c r="P62" s="19"/>
    </row>
    <row r="63" spans="1:16" x14ac:dyDescent="0.2">
      <c r="A63" s="10">
        <v>60</v>
      </c>
      <c r="B63" s="23">
        <v>37890</v>
      </c>
      <c r="C63" s="10" t="s">
        <v>249</v>
      </c>
      <c r="D63" s="18">
        <v>500</v>
      </c>
      <c r="E63" s="19"/>
      <c r="F63" s="20">
        <f t="shared" si="0"/>
        <v>30075.33</v>
      </c>
      <c r="G63" s="18"/>
      <c r="H63" s="19"/>
      <c r="I63" s="20"/>
      <c r="J63" s="20"/>
      <c r="K63" s="21">
        <f t="shared" si="1"/>
        <v>2329.6</v>
      </c>
      <c r="L63" s="18"/>
      <c r="M63" s="20"/>
      <c r="N63" s="20"/>
      <c r="O63" s="20"/>
      <c r="P63" s="19"/>
    </row>
    <row r="64" spans="1:16" x14ac:dyDescent="0.2">
      <c r="A64" s="10">
        <v>61</v>
      </c>
      <c r="B64" s="23">
        <v>37890</v>
      </c>
      <c r="C64" s="10" t="s">
        <v>250</v>
      </c>
      <c r="D64" s="18">
        <v>500</v>
      </c>
      <c r="E64" s="19"/>
      <c r="F64" s="20">
        <f t="shared" si="0"/>
        <v>30575.33</v>
      </c>
      <c r="G64" s="18"/>
      <c r="H64" s="19"/>
      <c r="I64" s="20"/>
      <c r="J64" s="20"/>
      <c r="K64" s="21">
        <f t="shared" si="1"/>
        <v>2329.6</v>
      </c>
      <c r="L64" s="18"/>
      <c r="M64" s="20"/>
      <c r="N64" s="20"/>
      <c r="O64" s="20"/>
      <c r="P64" s="19"/>
    </row>
    <row r="65" spans="1:16" x14ac:dyDescent="0.2">
      <c r="A65" s="10">
        <v>62</v>
      </c>
      <c r="B65" s="23">
        <v>37891</v>
      </c>
      <c r="C65" s="10" t="s">
        <v>251</v>
      </c>
      <c r="D65" s="18">
        <v>500</v>
      </c>
      <c r="E65" s="19"/>
      <c r="F65" s="20">
        <f t="shared" si="0"/>
        <v>31075.33</v>
      </c>
      <c r="G65" s="18"/>
      <c r="H65" s="19"/>
      <c r="I65" s="20"/>
      <c r="J65" s="20"/>
      <c r="K65" s="21">
        <f t="shared" si="1"/>
        <v>2329.6</v>
      </c>
      <c r="L65" s="18"/>
      <c r="M65" s="20"/>
      <c r="N65" s="20"/>
      <c r="O65" s="20"/>
      <c r="P65" s="19"/>
    </row>
    <row r="66" spans="1:16" x14ac:dyDescent="0.2">
      <c r="A66" s="10">
        <v>63</v>
      </c>
      <c r="B66" s="23">
        <v>37891</v>
      </c>
      <c r="C66" s="10" t="s">
        <v>252</v>
      </c>
      <c r="D66" s="18">
        <v>500</v>
      </c>
      <c r="E66" s="19"/>
      <c r="F66" s="20">
        <f t="shared" si="0"/>
        <v>31575.33</v>
      </c>
      <c r="G66" s="18"/>
      <c r="H66" s="19"/>
      <c r="I66" s="20"/>
      <c r="J66" s="20"/>
      <c r="K66" s="21">
        <f t="shared" si="1"/>
        <v>2329.6</v>
      </c>
      <c r="L66" s="18"/>
      <c r="M66" s="20"/>
      <c r="N66" s="20"/>
      <c r="O66" s="20"/>
      <c r="P66" s="19"/>
    </row>
    <row r="67" spans="1:16" x14ac:dyDescent="0.2">
      <c r="A67" s="10">
        <v>64</v>
      </c>
      <c r="B67" s="23">
        <v>37891</v>
      </c>
      <c r="C67" s="10" t="s">
        <v>253</v>
      </c>
      <c r="D67" s="18">
        <v>500</v>
      </c>
      <c r="E67" s="19"/>
      <c r="F67" s="20">
        <f t="shared" si="0"/>
        <v>32075.33</v>
      </c>
      <c r="G67" s="18"/>
      <c r="H67" s="19"/>
      <c r="I67" s="20"/>
      <c r="J67" s="20"/>
      <c r="K67" s="21">
        <f t="shared" si="1"/>
        <v>2329.6</v>
      </c>
      <c r="L67" s="18"/>
      <c r="M67" s="20"/>
      <c r="N67" s="20"/>
      <c r="O67" s="20"/>
      <c r="P67" s="19"/>
    </row>
    <row r="68" spans="1:16" x14ac:dyDescent="0.2">
      <c r="A68" s="10">
        <v>65</v>
      </c>
      <c r="B68" s="23">
        <v>37891</v>
      </c>
      <c r="C68" s="10" t="s">
        <v>254</v>
      </c>
      <c r="D68" s="18">
        <v>500</v>
      </c>
      <c r="E68" s="19"/>
      <c r="F68" s="20">
        <f t="shared" si="0"/>
        <v>32575.33</v>
      </c>
      <c r="G68" s="18"/>
      <c r="H68" s="19"/>
      <c r="I68" s="20"/>
      <c r="J68" s="20"/>
      <c r="K68" s="21">
        <f t="shared" si="1"/>
        <v>2329.6</v>
      </c>
      <c r="L68" s="18"/>
      <c r="M68" s="20"/>
      <c r="N68" s="20"/>
      <c r="O68" s="20"/>
      <c r="P68" s="19"/>
    </row>
    <row r="69" spans="1:16" x14ac:dyDescent="0.2">
      <c r="A69" s="10">
        <v>66</v>
      </c>
      <c r="B69" s="23">
        <v>37894</v>
      </c>
      <c r="C69" s="10" t="s">
        <v>255</v>
      </c>
      <c r="D69" s="18">
        <v>500</v>
      </c>
      <c r="E69" s="19"/>
      <c r="F69" s="20">
        <f t="shared" si="0"/>
        <v>33075.33</v>
      </c>
      <c r="G69" s="18"/>
      <c r="H69" s="19"/>
      <c r="I69" s="20"/>
      <c r="J69" s="20"/>
      <c r="K69" s="21">
        <f t="shared" si="1"/>
        <v>2329.6</v>
      </c>
      <c r="L69" s="18"/>
      <c r="M69" s="20"/>
      <c r="N69" s="20"/>
      <c r="O69" s="20"/>
      <c r="P69" s="19"/>
    </row>
    <row r="70" spans="1:16" x14ac:dyDescent="0.2">
      <c r="A70" s="10">
        <v>67</v>
      </c>
      <c r="B70" s="23">
        <v>37894</v>
      </c>
      <c r="C70" s="10" t="s">
        <v>226</v>
      </c>
      <c r="D70" s="18">
        <v>500</v>
      </c>
      <c r="E70" s="19"/>
      <c r="F70" s="20">
        <f t="shared" si="0"/>
        <v>33575.33</v>
      </c>
      <c r="G70" s="18"/>
      <c r="H70" s="19"/>
      <c r="I70" s="20"/>
      <c r="J70" s="20"/>
      <c r="K70" s="21">
        <f t="shared" si="1"/>
        <v>2329.6</v>
      </c>
      <c r="L70" s="18"/>
      <c r="M70" s="20"/>
      <c r="N70" s="20"/>
      <c r="O70" s="20"/>
      <c r="P70" s="19"/>
    </row>
    <row r="71" spans="1:16" x14ac:dyDescent="0.2">
      <c r="A71" s="10">
        <v>68</v>
      </c>
      <c r="B71" s="23">
        <v>37894</v>
      </c>
      <c r="C71" s="10" t="s">
        <v>207</v>
      </c>
      <c r="D71" s="18">
        <v>500</v>
      </c>
      <c r="E71" s="19"/>
      <c r="F71" s="20">
        <f t="shared" si="0"/>
        <v>34075.33</v>
      </c>
      <c r="G71" s="18"/>
      <c r="H71" s="19"/>
      <c r="I71" s="20"/>
      <c r="J71" s="20"/>
      <c r="K71" s="21">
        <f t="shared" si="1"/>
        <v>2329.6</v>
      </c>
      <c r="L71" s="18"/>
      <c r="M71" s="20"/>
      <c r="N71" s="20"/>
      <c r="O71" s="20"/>
      <c r="P71" s="19"/>
    </row>
    <row r="72" spans="1:16" x14ac:dyDescent="0.2">
      <c r="A72" s="10">
        <v>69</v>
      </c>
      <c r="B72" s="23">
        <v>37894</v>
      </c>
      <c r="C72" s="10" t="s">
        <v>256</v>
      </c>
      <c r="D72" s="18">
        <v>500</v>
      </c>
      <c r="E72" s="19"/>
      <c r="F72" s="20">
        <f t="shared" si="0"/>
        <v>34575.33</v>
      </c>
      <c r="G72" s="18"/>
      <c r="H72" s="19"/>
      <c r="I72" s="20"/>
      <c r="J72" s="20"/>
      <c r="K72" s="21">
        <f t="shared" si="1"/>
        <v>2329.6</v>
      </c>
      <c r="L72" s="18"/>
      <c r="M72" s="20"/>
      <c r="N72" s="20"/>
      <c r="O72" s="20"/>
      <c r="P72" s="19"/>
    </row>
    <row r="73" spans="1:16" x14ac:dyDescent="0.2">
      <c r="A73" s="10">
        <v>70</v>
      </c>
      <c r="B73" s="23">
        <v>37894</v>
      </c>
      <c r="C73" s="10" t="s">
        <v>257</v>
      </c>
      <c r="D73" s="18">
        <v>500</v>
      </c>
      <c r="E73" s="19"/>
      <c r="F73" s="20">
        <f t="shared" si="0"/>
        <v>35075.33</v>
      </c>
      <c r="G73" s="18"/>
      <c r="H73" s="19"/>
      <c r="I73" s="20"/>
      <c r="J73" s="20"/>
      <c r="K73" s="21">
        <f t="shared" si="1"/>
        <v>2329.6</v>
      </c>
      <c r="L73" s="18"/>
      <c r="M73" s="20"/>
      <c r="N73" s="20"/>
      <c r="O73" s="20"/>
      <c r="P73" s="19"/>
    </row>
    <row r="74" spans="1:16" x14ac:dyDescent="0.2">
      <c r="A74" s="10">
        <v>71</v>
      </c>
      <c r="B74" s="23">
        <v>37894</v>
      </c>
      <c r="C74" s="10" t="s">
        <v>258</v>
      </c>
      <c r="D74" s="18">
        <v>500</v>
      </c>
      <c r="E74" s="19"/>
      <c r="F74" s="20">
        <f t="shared" si="0"/>
        <v>35575.33</v>
      </c>
      <c r="G74" s="18"/>
      <c r="H74" s="19"/>
      <c r="I74" s="20"/>
      <c r="J74" s="20"/>
      <c r="K74" s="21">
        <f t="shared" si="1"/>
        <v>2329.6</v>
      </c>
      <c r="L74" s="18"/>
      <c r="M74" s="20"/>
      <c r="N74" s="20"/>
      <c r="O74" s="20"/>
      <c r="P74" s="19"/>
    </row>
    <row r="75" spans="1:16" x14ac:dyDescent="0.2">
      <c r="A75" s="10">
        <v>72</v>
      </c>
      <c r="B75" s="23">
        <v>37894</v>
      </c>
      <c r="C75" s="10" t="s">
        <v>259</v>
      </c>
      <c r="D75" s="18"/>
      <c r="E75" s="19">
        <v>636</v>
      </c>
      <c r="F75" s="20">
        <f t="shared" si="0"/>
        <v>34939.33</v>
      </c>
      <c r="G75" s="18">
        <v>636</v>
      </c>
      <c r="H75" s="19"/>
      <c r="I75" s="20"/>
      <c r="J75" s="20"/>
      <c r="K75" s="21">
        <f t="shared" si="1"/>
        <v>2329.6</v>
      </c>
      <c r="L75" s="18"/>
      <c r="M75" s="20"/>
      <c r="N75" s="20"/>
      <c r="O75" s="20"/>
      <c r="P75" s="19"/>
    </row>
    <row r="76" spans="1:16" x14ac:dyDescent="0.2">
      <c r="A76" s="10">
        <v>73</v>
      </c>
      <c r="B76" s="23">
        <v>37894</v>
      </c>
      <c r="C76" s="10" t="s">
        <v>260</v>
      </c>
      <c r="D76" s="18">
        <v>5.94</v>
      </c>
      <c r="E76" s="19"/>
      <c r="F76" s="44">
        <f t="shared" si="0"/>
        <v>34945.270000000004</v>
      </c>
      <c r="G76" s="18"/>
      <c r="H76" s="19">
        <v>5.94</v>
      </c>
      <c r="I76" s="20"/>
      <c r="J76" s="20"/>
      <c r="K76" s="21">
        <f t="shared" si="1"/>
        <v>2329.6</v>
      </c>
      <c r="L76" s="18"/>
      <c r="M76" s="20"/>
      <c r="N76" s="20"/>
      <c r="O76" s="20"/>
      <c r="P76" s="19"/>
    </row>
    <row r="77" spans="1:16" x14ac:dyDescent="0.2">
      <c r="A77" s="10">
        <v>74</v>
      </c>
      <c r="B77" s="23">
        <v>37530</v>
      </c>
      <c r="C77" s="10" t="s">
        <v>261</v>
      </c>
      <c r="D77" s="18">
        <v>500</v>
      </c>
      <c r="E77" s="19"/>
      <c r="F77" s="20">
        <f t="shared" si="0"/>
        <v>35445.270000000004</v>
      </c>
      <c r="G77" s="18"/>
      <c r="H77" s="19"/>
      <c r="I77" s="20"/>
      <c r="J77" s="20"/>
      <c r="K77" s="21">
        <f t="shared" si="1"/>
        <v>2329.6</v>
      </c>
      <c r="L77" s="18"/>
      <c r="M77" s="20"/>
      <c r="N77" s="20"/>
      <c r="O77" s="20"/>
      <c r="P77" s="19"/>
    </row>
    <row r="78" spans="1:16" x14ac:dyDescent="0.2">
      <c r="A78" s="10">
        <v>75</v>
      </c>
      <c r="B78" s="23">
        <v>37895</v>
      </c>
      <c r="C78" s="10" t="s">
        <v>262</v>
      </c>
      <c r="D78" s="18">
        <v>500</v>
      </c>
      <c r="E78" s="19"/>
      <c r="F78" s="20">
        <f t="shared" si="0"/>
        <v>35945.270000000004</v>
      </c>
      <c r="G78" s="18"/>
      <c r="H78" s="19"/>
      <c r="I78" s="20"/>
      <c r="J78" s="20"/>
      <c r="K78" s="21">
        <f t="shared" si="1"/>
        <v>2329.6</v>
      </c>
      <c r="L78" s="18"/>
      <c r="M78" s="20"/>
      <c r="N78" s="20"/>
      <c r="O78" s="20"/>
      <c r="P78" s="19"/>
    </row>
    <row r="79" spans="1:16" x14ac:dyDescent="0.2">
      <c r="A79" s="10">
        <v>76</v>
      </c>
      <c r="B79" s="23">
        <v>37896</v>
      </c>
      <c r="C79" s="10" t="s">
        <v>263</v>
      </c>
      <c r="D79" s="18">
        <v>500</v>
      </c>
      <c r="E79" s="19"/>
      <c r="F79" s="20">
        <f t="shared" si="0"/>
        <v>36445.270000000004</v>
      </c>
      <c r="G79" s="18"/>
      <c r="H79" s="19"/>
      <c r="I79" s="20"/>
      <c r="J79" s="20"/>
      <c r="K79" s="21">
        <f t="shared" si="1"/>
        <v>2329.6</v>
      </c>
      <c r="L79" s="18"/>
      <c r="M79" s="20"/>
      <c r="N79" s="20"/>
      <c r="O79" s="20"/>
      <c r="P79" s="19"/>
    </row>
    <row r="80" spans="1:16" x14ac:dyDescent="0.2">
      <c r="A80" s="10">
        <v>77</v>
      </c>
      <c r="B80" s="23">
        <v>37896</v>
      </c>
      <c r="C80" s="10" t="s">
        <v>264</v>
      </c>
      <c r="D80" s="18">
        <v>500</v>
      </c>
      <c r="E80" s="19"/>
      <c r="F80" s="20">
        <f t="shared" si="0"/>
        <v>36945.270000000004</v>
      </c>
      <c r="G80" s="18"/>
      <c r="H80" s="19"/>
      <c r="I80" s="20"/>
      <c r="J80" s="20"/>
      <c r="K80" s="21">
        <f t="shared" si="1"/>
        <v>2329.6</v>
      </c>
      <c r="L80" s="18"/>
      <c r="M80" s="20"/>
      <c r="N80" s="20"/>
      <c r="O80" s="20"/>
      <c r="P80" s="19"/>
    </row>
    <row r="81" spans="1:16" x14ac:dyDescent="0.2">
      <c r="A81" s="10">
        <v>78</v>
      </c>
      <c r="B81" s="23">
        <v>37896</v>
      </c>
      <c r="C81" s="10" t="s">
        <v>265</v>
      </c>
      <c r="D81" s="18">
        <v>500</v>
      </c>
      <c r="E81" s="19"/>
      <c r="F81" s="20">
        <f t="shared" si="0"/>
        <v>37445.270000000004</v>
      </c>
      <c r="G81" s="18"/>
      <c r="H81" s="19"/>
      <c r="I81" s="20"/>
      <c r="J81" s="20"/>
      <c r="K81" s="21">
        <f t="shared" si="1"/>
        <v>2329.6</v>
      </c>
      <c r="L81" s="18"/>
      <c r="M81" s="20"/>
      <c r="N81" s="20"/>
      <c r="O81" s="20"/>
      <c r="P81" s="19"/>
    </row>
    <row r="82" spans="1:16" x14ac:dyDescent="0.2">
      <c r="A82" s="10">
        <v>79</v>
      </c>
      <c r="B82" s="23">
        <v>37897</v>
      </c>
      <c r="C82" s="10" t="s">
        <v>266</v>
      </c>
      <c r="D82" s="18">
        <v>500</v>
      </c>
      <c r="E82" s="19"/>
      <c r="F82" s="20">
        <f t="shared" si="0"/>
        <v>37945.270000000004</v>
      </c>
      <c r="G82" s="18"/>
      <c r="H82" s="19"/>
      <c r="I82" s="20"/>
      <c r="J82" s="20"/>
      <c r="K82" s="21">
        <f t="shared" si="1"/>
        <v>2329.6</v>
      </c>
      <c r="L82" s="18"/>
      <c r="M82" s="20"/>
      <c r="N82" s="20"/>
      <c r="O82" s="20"/>
      <c r="P82" s="19"/>
    </row>
    <row r="83" spans="1:16" x14ac:dyDescent="0.2">
      <c r="A83" s="10">
        <v>80</v>
      </c>
      <c r="B83" s="23">
        <v>37897</v>
      </c>
      <c r="C83" s="10" t="s">
        <v>267</v>
      </c>
      <c r="D83" s="18">
        <v>500</v>
      </c>
      <c r="E83" s="19"/>
      <c r="F83" s="20">
        <f t="shared" si="0"/>
        <v>38445.270000000004</v>
      </c>
      <c r="G83" s="18"/>
      <c r="H83" s="19"/>
      <c r="I83" s="20"/>
      <c r="J83" s="20"/>
      <c r="K83" s="21">
        <f t="shared" si="1"/>
        <v>2329.6</v>
      </c>
      <c r="L83" s="18"/>
      <c r="M83" s="20"/>
      <c r="N83" s="20"/>
      <c r="O83" s="20"/>
      <c r="P83" s="19"/>
    </row>
    <row r="84" spans="1:16" x14ac:dyDescent="0.2">
      <c r="A84" s="10">
        <v>81</v>
      </c>
      <c r="B84" s="23">
        <v>37901</v>
      </c>
      <c r="C84" s="10" t="s">
        <v>268</v>
      </c>
      <c r="D84" s="18">
        <v>500</v>
      </c>
      <c r="E84" s="19"/>
      <c r="F84" s="20">
        <f t="shared" si="0"/>
        <v>38945.270000000004</v>
      </c>
      <c r="G84" s="18"/>
      <c r="H84" s="19"/>
      <c r="I84" s="20"/>
      <c r="J84" s="20"/>
      <c r="K84" s="21">
        <f t="shared" si="1"/>
        <v>2329.6</v>
      </c>
      <c r="L84" s="18"/>
      <c r="M84" s="20"/>
      <c r="N84" s="20"/>
      <c r="O84" s="20"/>
      <c r="P84" s="19"/>
    </row>
    <row r="85" spans="1:16" x14ac:dyDescent="0.2">
      <c r="A85" s="10">
        <v>82</v>
      </c>
      <c r="B85" s="23">
        <v>37901</v>
      </c>
      <c r="C85" s="10" t="s">
        <v>269</v>
      </c>
      <c r="D85" s="18">
        <v>500</v>
      </c>
      <c r="E85" s="19"/>
      <c r="F85" s="20">
        <f t="shared" si="0"/>
        <v>39445.270000000004</v>
      </c>
      <c r="G85" s="18"/>
      <c r="H85" s="19"/>
      <c r="I85" s="20"/>
      <c r="J85" s="20"/>
      <c r="K85" s="21">
        <f t="shared" si="1"/>
        <v>2329.6</v>
      </c>
      <c r="L85" s="18"/>
      <c r="M85" s="20"/>
      <c r="N85" s="20"/>
      <c r="O85" s="20"/>
      <c r="P85" s="19"/>
    </row>
    <row r="86" spans="1:16" x14ac:dyDescent="0.2">
      <c r="A86" s="10">
        <v>83</v>
      </c>
      <c r="B86" s="23">
        <v>37902</v>
      </c>
      <c r="C86" s="10" t="s">
        <v>270</v>
      </c>
      <c r="D86" s="18">
        <v>500</v>
      </c>
      <c r="E86" s="19"/>
      <c r="F86" s="20">
        <f t="shared" si="0"/>
        <v>39945.270000000004</v>
      </c>
      <c r="G86" s="18"/>
      <c r="H86" s="19"/>
      <c r="I86" s="20"/>
      <c r="J86" s="20"/>
      <c r="K86" s="21">
        <f t="shared" si="1"/>
        <v>2329.6</v>
      </c>
      <c r="L86" s="18"/>
      <c r="M86" s="20"/>
      <c r="N86" s="20"/>
      <c r="O86" s="20"/>
      <c r="P86" s="19"/>
    </row>
    <row r="87" spans="1:16" x14ac:dyDescent="0.2">
      <c r="A87" s="10">
        <v>84</v>
      </c>
      <c r="B87" s="23">
        <v>37905</v>
      </c>
      <c r="C87" s="10" t="s">
        <v>271</v>
      </c>
      <c r="D87" s="18">
        <v>500</v>
      </c>
      <c r="E87" s="19"/>
      <c r="F87" s="20">
        <f t="shared" si="0"/>
        <v>40445.270000000004</v>
      </c>
      <c r="G87" s="18"/>
      <c r="H87" s="19"/>
      <c r="I87" s="20"/>
      <c r="J87" s="20"/>
      <c r="K87" s="21">
        <f t="shared" si="1"/>
        <v>2329.6</v>
      </c>
      <c r="L87" s="18"/>
      <c r="M87" s="20"/>
      <c r="N87" s="20"/>
      <c r="O87" s="20"/>
      <c r="P87" s="19"/>
    </row>
    <row r="88" spans="1:16" x14ac:dyDescent="0.2">
      <c r="A88" s="10">
        <v>85</v>
      </c>
      <c r="B88" s="23">
        <v>37908</v>
      </c>
      <c r="C88" s="10" t="s">
        <v>272</v>
      </c>
      <c r="D88" s="18">
        <v>500</v>
      </c>
      <c r="E88" s="19"/>
      <c r="F88" s="20">
        <f t="shared" si="0"/>
        <v>40945.270000000004</v>
      </c>
      <c r="G88" s="18"/>
      <c r="H88" s="19"/>
      <c r="I88" s="20"/>
      <c r="J88" s="20"/>
      <c r="K88" s="21">
        <f t="shared" si="1"/>
        <v>2329.6</v>
      </c>
      <c r="L88" s="18"/>
      <c r="M88" s="20"/>
      <c r="N88" s="20"/>
      <c r="O88" s="20"/>
      <c r="P88" s="19"/>
    </row>
    <row r="89" spans="1:16" x14ac:dyDescent="0.2">
      <c r="A89" s="10">
        <v>86</v>
      </c>
      <c r="B89" s="23">
        <v>37908</v>
      </c>
      <c r="C89" s="10" t="s">
        <v>273</v>
      </c>
      <c r="D89" s="18">
        <v>500</v>
      </c>
      <c r="E89" s="19"/>
      <c r="F89" s="20">
        <f t="shared" si="0"/>
        <v>41445.270000000004</v>
      </c>
      <c r="G89" s="18"/>
      <c r="H89" s="19"/>
      <c r="I89" s="20"/>
      <c r="J89" s="20"/>
      <c r="K89" s="21">
        <f t="shared" si="1"/>
        <v>2329.6</v>
      </c>
      <c r="L89" s="18"/>
      <c r="M89" s="20"/>
      <c r="N89" s="20"/>
      <c r="O89" s="20"/>
      <c r="P89" s="19"/>
    </row>
    <row r="90" spans="1:16" x14ac:dyDescent="0.2">
      <c r="A90" s="10">
        <v>87</v>
      </c>
      <c r="B90" s="23">
        <v>37908</v>
      </c>
      <c r="C90" s="10" t="s">
        <v>274</v>
      </c>
      <c r="D90" s="18">
        <v>500</v>
      </c>
      <c r="E90" s="19"/>
      <c r="F90" s="20">
        <f t="shared" si="0"/>
        <v>41945.270000000004</v>
      </c>
      <c r="G90" s="18"/>
      <c r="H90" s="19"/>
      <c r="I90" s="20"/>
      <c r="J90" s="20"/>
      <c r="K90" s="21">
        <f t="shared" si="1"/>
        <v>2329.6</v>
      </c>
      <c r="L90" s="18"/>
      <c r="M90" s="20"/>
      <c r="N90" s="20"/>
      <c r="O90" s="20"/>
      <c r="P90" s="19"/>
    </row>
    <row r="91" spans="1:16" x14ac:dyDescent="0.2">
      <c r="A91" s="10">
        <v>88</v>
      </c>
      <c r="B91" s="23">
        <v>37909</v>
      </c>
      <c r="C91" s="10" t="s">
        <v>275</v>
      </c>
      <c r="D91" s="18">
        <v>500</v>
      </c>
      <c r="E91" s="19"/>
      <c r="F91" s="20">
        <f t="shared" si="0"/>
        <v>42445.270000000004</v>
      </c>
      <c r="G91" s="18"/>
      <c r="H91" s="19"/>
      <c r="I91" s="20"/>
      <c r="J91" s="20"/>
      <c r="K91" s="21">
        <f t="shared" si="1"/>
        <v>2329.6</v>
      </c>
      <c r="L91" s="18"/>
      <c r="M91" s="20"/>
      <c r="N91" s="20"/>
      <c r="O91" s="20"/>
      <c r="P91" s="19"/>
    </row>
    <row r="92" spans="1:16" x14ac:dyDescent="0.2">
      <c r="A92" s="10">
        <v>89</v>
      </c>
      <c r="B92" s="23">
        <v>37909</v>
      </c>
      <c r="C92" s="24" t="s">
        <v>276</v>
      </c>
      <c r="D92" s="18">
        <v>500</v>
      </c>
      <c r="E92" s="19"/>
      <c r="F92" s="20">
        <f t="shared" si="0"/>
        <v>42945.270000000004</v>
      </c>
      <c r="G92" s="18"/>
      <c r="H92" s="19"/>
      <c r="I92" s="20"/>
      <c r="J92" s="20"/>
      <c r="K92" s="21">
        <f t="shared" si="1"/>
        <v>2329.6</v>
      </c>
      <c r="L92" s="18"/>
      <c r="M92" s="20"/>
      <c r="N92" s="20"/>
      <c r="O92" s="20"/>
      <c r="P92" s="19"/>
    </row>
    <row r="93" spans="1:16" x14ac:dyDescent="0.2">
      <c r="A93" s="10">
        <v>90</v>
      </c>
      <c r="B93" s="23">
        <v>37909</v>
      </c>
      <c r="C93" s="10" t="s">
        <v>277</v>
      </c>
      <c r="D93" s="18">
        <v>500</v>
      </c>
      <c r="E93" s="19"/>
      <c r="F93" s="20">
        <f t="shared" si="0"/>
        <v>43445.270000000004</v>
      </c>
      <c r="G93" s="18"/>
      <c r="H93" s="19"/>
      <c r="I93" s="20"/>
      <c r="J93" s="20"/>
      <c r="K93" s="21">
        <f t="shared" si="1"/>
        <v>2329.6</v>
      </c>
      <c r="L93" s="18"/>
      <c r="M93" s="20"/>
      <c r="N93" s="20"/>
      <c r="O93" s="20"/>
      <c r="P93" s="19"/>
    </row>
    <row r="94" spans="1:16" x14ac:dyDescent="0.2">
      <c r="A94" s="10">
        <v>91</v>
      </c>
      <c r="B94" s="23">
        <v>37909</v>
      </c>
      <c r="C94" s="10" t="s">
        <v>278</v>
      </c>
      <c r="D94" s="18">
        <v>500</v>
      </c>
      <c r="E94" s="19"/>
      <c r="F94" s="20">
        <f t="shared" si="0"/>
        <v>43945.270000000004</v>
      </c>
      <c r="G94" s="18"/>
      <c r="H94" s="19"/>
      <c r="I94" s="20"/>
      <c r="J94" s="20"/>
      <c r="K94" s="21">
        <f t="shared" si="1"/>
        <v>2329.6</v>
      </c>
      <c r="L94" s="18"/>
      <c r="M94" s="20"/>
      <c r="N94" s="20"/>
      <c r="O94" s="20"/>
      <c r="P94" s="19"/>
    </row>
    <row r="95" spans="1:16" x14ac:dyDescent="0.2">
      <c r="A95" s="10">
        <v>92</v>
      </c>
      <c r="B95" s="23">
        <v>37911</v>
      </c>
      <c r="C95" s="10" t="s">
        <v>279</v>
      </c>
      <c r="D95" s="18">
        <v>500</v>
      </c>
      <c r="E95" s="19"/>
      <c r="F95" s="20">
        <f t="shared" si="0"/>
        <v>44445.270000000004</v>
      </c>
      <c r="G95" s="18"/>
      <c r="H95" s="19"/>
      <c r="I95" s="20"/>
      <c r="J95" s="20"/>
      <c r="K95" s="21">
        <f t="shared" si="1"/>
        <v>2329.6</v>
      </c>
      <c r="L95" s="18"/>
      <c r="M95" s="20"/>
      <c r="N95" s="20"/>
      <c r="O95" s="20"/>
      <c r="P95" s="19"/>
    </row>
    <row r="96" spans="1:16" x14ac:dyDescent="0.2">
      <c r="A96" s="10">
        <v>93</v>
      </c>
      <c r="B96" s="23">
        <v>37912</v>
      </c>
      <c r="C96" s="10" t="s">
        <v>280</v>
      </c>
      <c r="D96" s="18">
        <v>500</v>
      </c>
      <c r="E96" s="19"/>
      <c r="F96" s="20">
        <f t="shared" si="0"/>
        <v>44945.270000000004</v>
      </c>
      <c r="G96" s="18"/>
      <c r="H96" s="19"/>
      <c r="I96" s="20"/>
      <c r="J96" s="20"/>
      <c r="K96" s="21">
        <f t="shared" si="1"/>
        <v>2329.6</v>
      </c>
      <c r="L96" s="18"/>
      <c r="M96" s="20"/>
      <c r="N96" s="20"/>
      <c r="O96" s="20"/>
      <c r="P96" s="19"/>
    </row>
    <row r="97" spans="1:16" x14ac:dyDescent="0.2">
      <c r="A97" s="10">
        <v>94</v>
      </c>
      <c r="B97" s="23">
        <v>37912</v>
      </c>
      <c r="C97" s="10" t="s">
        <v>281</v>
      </c>
      <c r="D97" s="18">
        <v>500</v>
      </c>
      <c r="E97" s="19"/>
      <c r="F97" s="20">
        <f t="shared" si="0"/>
        <v>45445.270000000004</v>
      </c>
      <c r="G97" s="18"/>
      <c r="H97" s="19"/>
      <c r="I97" s="20"/>
      <c r="J97" s="20"/>
      <c r="K97" s="21">
        <f t="shared" si="1"/>
        <v>2329.6</v>
      </c>
      <c r="L97" s="18"/>
      <c r="M97" s="20"/>
      <c r="N97" s="20"/>
      <c r="O97" s="20"/>
      <c r="P97" s="19"/>
    </row>
    <row r="98" spans="1:16" x14ac:dyDescent="0.2">
      <c r="A98" s="10">
        <v>95</v>
      </c>
      <c r="B98" s="23">
        <v>37919</v>
      </c>
      <c r="C98" s="10" t="s">
        <v>282</v>
      </c>
      <c r="D98" s="18">
        <v>500</v>
      </c>
      <c r="E98" s="19"/>
      <c r="F98" s="20">
        <f t="shared" si="0"/>
        <v>45945.270000000004</v>
      </c>
      <c r="G98" s="18"/>
      <c r="H98" s="19"/>
      <c r="I98" s="20"/>
      <c r="J98" s="20"/>
      <c r="K98" s="21">
        <f t="shared" si="1"/>
        <v>2329.6</v>
      </c>
      <c r="L98" s="18"/>
      <c r="M98" s="20"/>
      <c r="N98" s="20"/>
      <c r="O98" s="20"/>
      <c r="P98" s="19"/>
    </row>
    <row r="99" spans="1:16" x14ac:dyDescent="0.2">
      <c r="A99" s="10">
        <v>96</v>
      </c>
      <c r="B99" s="23">
        <v>37919</v>
      </c>
      <c r="C99" s="10" t="s">
        <v>283</v>
      </c>
      <c r="D99" s="18">
        <v>300</v>
      </c>
      <c r="E99" s="19"/>
      <c r="F99" s="20">
        <f t="shared" si="0"/>
        <v>46245.270000000004</v>
      </c>
      <c r="G99" s="18"/>
      <c r="H99" s="19"/>
      <c r="I99" s="20"/>
      <c r="J99" s="20"/>
      <c r="K99" s="21">
        <f t="shared" si="1"/>
        <v>2329.6</v>
      </c>
      <c r="L99" s="18"/>
      <c r="M99" s="20"/>
      <c r="N99" s="20"/>
      <c r="O99" s="20"/>
      <c r="P99" s="19"/>
    </row>
    <row r="100" spans="1:16" x14ac:dyDescent="0.2">
      <c r="A100" s="10">
        <v>97</v>
      </c>
      <c r="B100" s="23">
        <v>37919</v>
      </c>
      <c r="C100" s="10" t="s">
        <v>283</v>
      </c>
      <c r="D100" s="18">
        <v>300</v>
      </c>
      <c r="E100" s="19"/>
      <c r="F100" s="20">
        <f t="shared" si="0"/>
        <v>46545.270000000004</v>
      </c>
      <c r="G100" s="18"/>
      <c r="H100" s="19"/>
      <c r="I100" s="20"/>
      <c r="J100" s="20"/>
      <c r="K100" s="21">
        <f t="shared" si="1"/>
        <v>2329.6</v>
      </c>
      <c r="L100" s="18"/>
      <c r="M100" s="20"/>
      <c r="N100" s="20"/>
      <c r="O100" s="20"/>
      <c r="P100" s="19"/>
    </row>
    <row r="101" spans="1:16" x14ac:dyDescent="0.2">
      <c r="A101" s="10">
        <v>98</v>
      </c>
      <c r="B101" s="23">
        <v>37919</v>
      </c>
      <c r="C101" s="10" t="s">
        <v>284</v>
      </c>
      <c r="D101" s="18">
        <v>300</v>
      </c>
      <c r="E101" s="19"/>
      <c r="F101" s="20">
        <f t="shared" si="0"/>
        <v>46845.270000000004</v>
      </c>
      <c r="G101" s="18"/>
      <c r="H101" s="19"/>
      <c r="I101" s="20"/>
      <c r="J101" s="20"/>
      <c r="K101" s="21">
        <f t="shared" si="1"/>
        <v>2329.6</v>
      </c>
      <c r="L101" s="18"/>
      <c r="M101" s="20"/>
      <c r="N101" s="20"/>
      <c r="O101" s="20"/>
      <c r="P101" s="19"/>
    </row>
    <row r="102" spans="1:16" x14ac:dyDescent="0.2">
      <c r="A102" s="10">
        <v>99</v>
      </c>
      <c r="B102" s="23">
        <v>37925</v>
      </c>
      <c r="C102" s="10" t="s">
        <v>285</v>
      </c>
      <c r="D102" s="18"/>
      <c r="E102" s="19">
        <v>64</v>
      </c>
      <c r="F102" s="44">
        <f t="shared" si="0"/>
        <v>46781.270000000004</v>
      </c>
      <c r="G102" s="18">
        <v>64</v>
      </c>
      <c r="H102" s="19"/>
      <c r="I102" s="20"/>
      <c r="J102" s="20"/>
      <c r="K102" s="21">
        <f t="shared" si="1"/>
        <v>2329.6</v>
      </c>
      <c r="L102" s="18"/>
      <c r="M102" s="20"/>
      <c r="N102" s="20"/>
      <c r="O102" s="20"/>
      <c r="P102" s="19"/>
    </row>
    <row r="103" spans="1:16" x14ac:dyDescent="0.2">
      <c r="A103" s="10">
        <v>100</v>
      </c>
      <c r="B103" s="23">
        <v>37895</v>
      </c>
      <c r="C103" s="10" t="s">
        <v>286</v>
      </c>
      <c r="D103" s="18"/>
      <c r="E103" s="19"/>
      <c r="F103" s="20">
        <f t="shared" si="0"/>
        <v>46781.270000000004</v>
      </c>
      <c r="G103" s="18"/>
      <c r="H103" s="19"/>
      <c r="I103" s="20"/>
      <c r="J103" s="20">
        <v>1400</v>
      </c>
      <c r="K103" s="21">
        <f t="shared" si="1"/>
        <v>929.59999999999991</v>
      </c>
      <c r="L103" s="18">
        <v>1400</v>
      </c>
      <c r="M103" s="20"/>
      <c r="N103" s="20"/>
      <c r="O103" s="20"/>
      <c r="P103" s="19"/>
    </row>
    <row r="104" spans="1:16" x14ac:dyDescent="0.2">
      <c r="A104" s="10">
        <v>101</v>
      </c>
      <c r="B104" s="23">
        <v>37895</v>
      </c>
      <c r="C104" s="10" t="s">
        <v>287</v>
      </c>
      <c r="D104" s="18"/>
      <c r="E104" s="19"/>
      <c r="F104" s="20">
        <f t="shared" si="0"/>
        <v>46781.270000000004</v>
      </c>
      <c r="G104" s="18"/>
      <c r="H104" s="19"/>
      <c r="I104" s="20"/>
      <c r="J104" s="20">
        <v>871</v>
      </c>
      <c r="K104" s="21">
        <f t="shared" si="1"/>
        <v>58.599999999999909</v>
      </c>
      <c r="L104" s="18"/>
      <c r="M104" s="20"/>
      <c r="N104" s="20"/>
      <c r="O104" s="20"/>
      <c r="P104" s="19">
        <v>871</v>
      </c>
    </row>
    <row r="105" spans="1:16" x14ac:dyDescent="0.2">
      <c r="A105" s="10">
        <v>102</v>
      </c>
      <c r="B105" s="23">
        <v>37931</v>
      </c>
      <c r="C105" s="10" t="s">
        <v>288</v>
      </c>
      <c r="D105" s="18">
        <v>500</v>
      </c>
      <c r="E105" s="19"/>
      <c r="F105" s="20">
        <f t="shared" si="0"/>
        <v>47281.270000000004</v>
      </c>
      <c r="G105" s="18"/>
      <c r="H105" s="19"/>
      <c r="I105" s="20"/>
      <c r="J105" s="20"/>
      <c r="K105" s="21">
        <f t="shared" si="1"/>
        <v>58.599999999999909</v>
      </c>
      <c r="L105" s="18"/>
      <c r="M105" s="20"/>
      <c r="N105" s="20"/>
      <c r="O105" s="20"/>
      <c r="P105" s="19"/>
    </row>
    <row r="106" spans="1:16" x14ac:dyDescent="0.2">
      <c r="A106" s="10">
        <v>103</v>
      </c>
      <c r="B106" s="23">
        <v>37937</v>
      </c>
      <c r="C106" s="10" t="s">
        <v>289</v>
      </c>
      <c r="D106" s="18">
        <v>500</v>
      </c>
      <c r="E106" s="19"/>
      <c r="F106" s="20">
        <f t="shared" si="0"/>
        <v>47781.270000000004</v>
      </c>
      <c r="G106" s="18"/>
      <c r="H106" s="19"/>
      <c r="I106" s="20"/>
      <c r="J106" s="20"/>
      <c r="K106" s="21">
        <f t="shared" si="1"/>
        <v>58.599999999999909</v>
      </c>
      <c r="L106" s="18"/>
      <c r="M106" s="20"/>
      <c r="N106" s="20"/>
      <c r="O106" s="20"/>
      <c r="P106" s="19"/>
    </row>
    <row r="107" spans="1:16" x14ac:dyDescent="0.2">
      <c r="A107" s="10">
        <v>104</v>
      </c>
      <c r="B107" s="23">
        <v>37954</v>
      </c>
      <c r="C107" s="10" t="s">
        <v>290</v>
      </c>
      <c r="D107" s="18"/>
      <c r="E107" s="19">
        <v>24571</v>
      </c>
      <c r="F107" s="20">
        <f t="shared" si="0"/>
        <v>23210.270000000004</v>
      </c>
      <c r="G107" s="18"/>
      <c r="H107" s="19"/>
      <c r="I107" s="20">
        <v>24571</v>
      </c>
      <c r="J107" s="20"/>
      <c r="K107" s="21">
        <f t="shared" si="1"/>
        <v>24629.599999999999</v>
      </c>
      <c r="L107" s="18"/>
      <c r="M107" s="20"/>
      <c r="N107" s="20"/>
      <c r="O107" s="20"/>
      <c r="P107" s="19"/>
    </row>
    <row r="108" spans="1:16" x14ac:dyDescent="0.2">
      <c r="A108" s="10">
        <v>105</v>
      </c>
      <c r="B108" s="23">
        <v>37955</v>
      </c>
      <c r="C108" s="10" t="s">
        <v>291</v>
      </c>
      <c r="D108" s="18"/>
      <c r="E108" s="19">
        <v>54</v>
      </c>
      <c r="F108" s="44">
        <f t="shared" si="0"/>
        <v>23156.270000000004</v>
      </c>
      <c r="G108" s="18">
        <v>54</v>
      </c>
      <c r="H108" s="19"/>
      <c r="I108" s="20"/>
      <c r="J108" s="20"/>
      <c r="K108" s="21">
        <f t="shared" si="1"/>
        <v>24629.599999999999</v>
      </c>
      <c r="L108" s="18"/>
      <c r="M108" s="20"/>
      <c r="N108" s="20"/>
      <c r="O108" s="20"/>
      <c r="P108" s="19"/>
    </row>
    <row r="109" spans="1:16" x14ac:dyDescent="0.2">
      <c r="A109" s="10">
        <v>106</v>
      </c>
      <c r="B109" s="23">
        <v>37917</v>
      </c>
      <c r="C109" s="10" t="s">
        <v>292</v>
      </c>
      <c r="D109" s="18"/>
      <c r="E109" s="19"/>
      <c r="F109" s="20">
        <f t="shared" si="0"/>
        <v>23156.270000000004</v>
      </c>
      <c r="G109" s="18"/>
      <c r="H109" s="19"/>
      <c r="I109" s="20"/>
      <c r="J109" s="20">
        <v>1600</v>
      </c>
      <c r="K109" s="21">
        <f t="shared" si="1"/>
        <v>23029.599999999999</v>
      </c>
      <c r="L109" s="18">
        <v>1600</v>
      </c>
      <c r="M109" s="20"/>
      <c r="N109" s="20"/>
      <c r="O109" s="20"/>
      <c r="P109" s="19"/>
    </row>
    <row r="110" spans="1:16" x14ac:dyDescent="0.2">
      <c r="A110" s="10">
        <v>107</v>
      </c>
      <c r="B110" s="23">
        <v>37925</v>
      </c>
      <c r="C110" s="10" t="s">
        <v>293</v>
      </c>
      <c r="D110" s="18"/>
      <c r="E110" s="19"/>
      <c r="F110" s="20">
        <f t="shared" si="0"/>
        <v>23156.270000000004</v>
      </c>
      <c r="G110" s="18"/>
      <c r="H110" s="19"/>
      <c r="I110" s="20"/>
      <c r="J110" s="20">
        <v>2160</v>
      </c>
      <c r="K110" s="21">
        <f t="shared" si="1"/>
        <v>20869.599999999999</v>
      </c>
      <c r="L110" s="18">
        <v>2160</v>
      </c>
      <c r="M110" s="20"/>
      <c r="N110" s="20"/>
      <c r="O110" s="20"/>
      <c r="P110" s="19"/>
    </row>
    <row r="111" spans="1:16" x14ac:dyDescent="0.2">
      <c r="A111" s="10">
        <v>108</v>
      </c>
      <c r="B111" s="23">
        <v>37951</v>
      </c>
      <c r="C111" s="10" t="s">
        <v>294</v>
      </c>
      <c r="D111" s="18"/>
      <c r="E111" s="19"/>
      <c r="F111" s="20">
        <f t="shared" si="0"/>
        <v>23156.270000000004</v>
      </c>
      <c r="G111" s="18"/>
      <c r="H111" s="19"/>
      <c r="I111" s="20"/>
      <c r="J111" s="20">
        <v>1500</v>
      </c>
      <c r="K111" s="21">
        <f t="shared" si="1"/>
        <v>19369.599999999999</v>
      </c>
      <c r="L111" s="18">
        <v>1500</v>
      </c>
      <c r="M111" s="20"/>
      <c r="N111" s="20"/>
      <c r="O111" s="20"/>
      <c r="P111" s="19"/>
    </row>
    <row r="112" spans="1:16" x14ac:dyDescent="0.2">
      <c r="A112" s="10">
        <v>109</v>
      </c>
      <c r="B112" s="23">
        <v>37957</v>
      </c>
      <c r="C112" s="10" t="s">
        <v>295</v>
      </c>
      <c r="D112" s="18"/>
      <c r="E112" s="19"/>
      <c r="F112" s="20">
        <f t="shared" si="0"/>
        <v>23156.270000000004</v>
      </c>
      <c r="G112" s="18"/>
      <c r="H112" s="19"/>
      <c r="I112" s="20"/>
      <c r="J112" s="20">
        <v>307.89999999999998</v>
      </c>
      <c r="K112" s="21">
        <f t="shared" si="1"/>
        <v>19061.699999999997</v>
      </c>
      <c r="L112" s="18"/>
      <c r="M112" s="20"/>
      <c r="N112" s="20">
        <v>307.89999999999998</v>
      </c>
      <c r="O112" s="20"/>
      <c r="P112" s="19"/>
    </row>
    <row r="113" spans="1:16" x14ac:dyDescent="0.2">
      <c r="A113" s="10">
        <v>110</v>
      </c>
      <c r="B113" s="23">
        <v>37958</v>
      </c>
      <c r="C113" s="10" t="s">
        <v>296</v>
      </c>
      <c r="D113" s="18"/>
      <c r="E113" s="19"/>
      <c r="F113" s="20">
        <f t="shared" si="0"/>
        <v>23156.270000000004</v>
      </c>
      <c r="G113" s="18"/>
      <c r="H113" s="19"/>
      <c r="I113" s="20"/>
      <c r="J113" s="20">
        <v>11401</v>
      </c>
      <c r="K113" s="21">
        <f t="shared" si="1"/>
        <v>7660.6999999999971</v>
      </c>
      <c r="L113" s="18"/>
      <c r="M113" s="20"/>
      <c r="N113" s="20">
        <v>11401</v>
      </c>
      <c r="O113" s="20"/>
      <c r="P113" s="19"/>
    </row>
    <row r="114" spans="1:16" x14ac:dyDescent="0.2">
      <c r="A114" s="10">
        <v>111</v>
      </c>
      <c r="B114" s="23">
        <v>37971</v>
      </c>
      <c r="C114" s="10" t="s">
        <v>297</v>
      </c>
      <c r="D114" s="18"/>
      <c r="E114" s="19"/>
      <c r="F114" s="20">
        <f t="shared" si="0"/>
        <v>23156.270000000004</v>
      </c>
      <c r="G114" s="18"/>
      <c r="H114" s="19"/>
      <c r="I114" s="20"/>
      <c r="J114" s="20">
        <v>2000</v>
      </c>
      <c r="K114" s="21">
        <f t="shared" si="1"/>
        <v>5660.6999999999971</v>
      </c>
      <c r="L114" s="18">
        <v>2000</v>
      </c>
      <c r="M114" s="20"/>
      <c r="N114" s="20"/>
      <c r="O114" s="20"/>
      <c r="P114" s="19"/>
    </row>
    <row r="115" spans="1:16" x14ac:dyDescent="0.2">
      <c r="A115" s="10">
        <v>112</v>
      </c>
      <c r="B115" s="23">
        <v>37957</v>
      </c>
      <c r="C115" s="10" t="s">
        <v>298</v>
      </c>
      <c r="D115" s="18"/>
      <c r="E115" s="19">
        <v>400</v>
      </c>
      <c r="F115" s="20">
        <f t="shared" si="0"/>
        <v>22756.270000000004</v>
      </c>
      <c r="G115" s="18"/>
      <c r="H115" s="19"/>
      <c r="I115" s="20"/>
      <c r="J115" s="20"/>
      <c r="K115" s="21">
        <f t="shared" si="1"/>
        <v>5660.6999999999971</v>
      </c>
      <c r="L115" s="18"/>
      <c r="M115" s="20"/>
      <c r="N115" s="20"/>
      <c r="O115" s="20"/>
      <c r="P115" s="19"/>
    </row>
    <row r="116" spans="1:16" x14ac:dyDescent="0.2">
      <c r="A116" s="10">
        <v>113</v>
      </c>
      <c r="B116" s="17">
        <v>37599</v>
      </c>
      <c r="C116" s="10" t="s">
        <v>299</v>
      </c>
      <c r="D116" s="18">
        <v>500</v>
      </c>
      <c r="E116" s="19"/>
      <c r="F116" s="20">
        <f t="shared" si="0"/>
        <v>23256.270000000004</v>
      </c>
      <c r="G116" s="18"/>
      <c r="H116" s="19"/>
      <c r="I116" s="20"/>
      <c r="J116" s="20"/>
      <c r="K116" s="21">
        <f t="shared" si="1"/>
        <v>5660.6999999999971</v>
      </c>
      <c r="L116" s="18"/>
      <c r="M116" s="20"/>
      <c r="N116" s="20"/>
      <c r="O116" s="20"/>
      <c r="P116" s="19"/>
    </row>
    <row r="117" spans="1:16" x14ac:dyDescent="0.2">
      <c r="A117" s="10">
        <v>114</v>
      </c>
      <c r="B117" s="17">
        <v>37609</v>
      </c>
      <c r="C117" s="10" t="s">
        <v>300</v>
      </c>
      <c r="D117" s="18">
        <v>500</v>
      </c>
      <c r="E117" s="19"/>
      <c r="F117" s="20">
        <f t="shared" si="0"/>
        <v>23756.270000000004</v>
      </c>
      <c r="G117" s="18"/>
      <c r="H117" s="19"/>
      <c r="I117" s="20"/>
      <c r="J117" s="20"/>
      <c r="K117" s="21">
        <f t="shared" si="1"/>
        <v>5660.6999999999971</v>
      </c>
      <c r="L117" s="18"/>
      <c r="M117" s="20"/>
      <c r="N117" s="20"/>
      <c r="O117" s="20"/>
      <c r="P117" s="19"/>
    </row>
    <row r="118" spans="1:16" x14ac:dyDescent="0.2">
      <c r="A118" s="10">
        <v>115</v>
      </c>
      <c r="B118" s="17">
        <v>37621</v>
      </c>
      <c r="C118" s="10" t="s">
        <v>86</v>
      </c>
      <c r="D118" s="18"/>
      <c r="E118" s="19">
        <v>430</v>
      </c>
      <c r="F118" s="20">
        <f t="shared" si="0"/>
        <v>23326.270000000004</v>
      </c>
      <c r="G118" s="18">
        <v>430</v>
      </c>
      <c r="H118" s="19"/>
      <c r="I118" s="20"/>
      <c r="J118" s="20"/>
      <c r="K118" s="21">
        <f t="shared" si="1"/>
        <v>5660.6999999999971</v>
      </c>
      <c r="L118" s="18"/>
      <c r="M118" s="20"/>
      <c r="N118" s="20"/>
      <c r="O118" s="20"/>
      <c r="P118" s="19"/>
    </row>
    <row r="119" spans="1:16" x14ac:dyDescent="0.2">
      <c r="A119" s="10">
        <v>116</v>
      </c>
      <c r="B119" s="17">
        <v>37621</v>
      </c>
      <c r="C119" s="10" t="s">
        <v>163</v>
      </c>
      <c r="D119" s="18">
        <v>47.6</v>
      </c>
      <c r="E119" s="19"/>
      <c r="F119" s="44">
        <f t="shared" si="0"/>
        <v>23373.870000000003</v>
      </c>
      <c r="G119" s="18"/>
      <c r="H119" s="19">
        <v>47.6</v>
      </c>
      <c r="I119" s="20"/>
      <c r="J119" s="20"/>
      <c r="K119" s="21">
        <f t="shared" si="1"/>
        <v>5660.6999999999971</v>
      </c>
      <c r="L119" s="18"/>
      <c r="M119" s="20"/>
      <c r="N119" s="20"/>
      <c r="O119" s="20"/>
      <c r="P119" s="19"/>
    </row>
    <row r="120" spans="1:16" x14ac:dyDescent="0.2">
      <c r="A120" s="10">
        <v>117</v>
      </c>
      <c r="B120" s="17">
        <v>37644</v>
      </c>
      <c r="C120" s="10" t="s">
        <v>301</v>
      </c>
      <c r="D120" s="18">
        <v>500</v>
      </c>
      <c r="E120" s="19"/>
      <c r="F120" s="20">
        <f t="shared" si="0"/>
        <v>23873.870000000003</v>
      </c>
      <c r="G120" s="18"/>
      <c r="H120" s="19"/>
      <c r="I120" s="20"/>
      <c r="J120" s="20"/>
      <c r="K120" s="21">
        <f t="shared" si="1"/>
        <v>5660.6999999999971</v>
      </c>
      <c r="L120" s="18"/>
      <c r="M120" s="20"/>
      <c r="N120" s="20"/>
      <c r="O120" s="20"/>
      <c r="P120" s="19"/>
    </row>
    <row r="121" spans="1:16" x14ac:dyDescent="0.2">
      <c r="A121" s="10">
        <v>118</v>
      </c>
      <c r="B121" s="17">
        <v>37652</v>
      </c>
      <c r="C121" s="10" t="s">
        <v>86</v>
      </c>
      <c r="D121" s="18"/>
      <c r="E121" s="19">
        <v>60</v>
      </c>
      <c r="F121" s="44">
        <f t="shared" si="0"/>
        <v>23813.870000000003</v>
      </c>
      <c r="G121" s="18">
        <v>60</v>
      </c>
      <c r="H121" s="19"/>
      <c r="I121" s="20"/>
      <c r="J121" s="20"/>
      <c r="K121" s="21">
        <f t="shared" si="1"/>
        <v>5660.6999999999971</v>
      </c>
      <c r="L121" s="18"/>
      <c r="M121" s="20"/>
      <c r="N121" s="20"/>
      <c r="O121" s="20"/>
      <c r="P121" s="19"/>
    </row>
    <row r="122" spans="1:16" x14ac:dyDescent="0.2">
      <c r="A122" s="10">
        <v>119</v>
      </c>
      <c r="B122" s="17">
        <v>37641</v>
      </c>
      <c r="C122" s="10" t="s">
        <v>302</v>
      </c>
      <c r="D122" s="18"/>
      <c r="E122" s="19"/>
      <c r="F122" s="20">
        <f t="shared" si="0"/>
        <v>23813.870000000003</v>
      </c>
      <c r="G122" s="18"/>
      <c r="H122" s="19"/>
      <c r="I122" s="20"/>
      <c r="J122" s="20">
        <v>1600</v>
      </c>
      <c r="K122" s="21">
        <f t="shared" si="1"/>
        <v>4060.6999999999971</v>
      </c>
      <c r="L122" s="18">
        <v>1600</v>
      </c>
      <c r="M122" s="20"/>
      <c r="N122" s="20"/>
      <c r="O122" s="20"/>
      <c r="P122" s="19"/>
    </row>
    <row r="123" spans="1:16" x14ac:dyDescent="0.2">
      <c r="A123" s="10">
        <v>120</v>
      </c>
      <c r="B123" s="17">
        <v>37704</v>
      </c>
      <c r="C123" s="10" t="s">
        <v>303</v>
      </c>
      <c r="D123" s="18"/>
      <c r="E123" s="19">
        <v>10000</v>
      </c>
      <c r="F123" s="20">
        <f t="shared" si="0"/>
        <v>13813.870000000003</v>
      </c>
      <c r="G123" s="18"/>
      <c r="H123" s="19"/>
      <c r="I123" s="20">
        <v>10000</v>
      </c>
      <c r="J123" s="20"/>
      <c r="K123" s="21">
        <f t="shared" si="1"/>
        <v>14060.699999999997</v>
      </c>
      <c r="L123" s="18"/>
      <c r="M123" s="20"/>
      <c r="N123" s="20"/>
      <c r="O123" s="20"/>
      <c r="P123" s="19"/>
    </row>
    <row r="124" spans="1:16" x14ac:dyDescent="0.2">
      <c r="A124" s="10">
        <v>121</v>
      </c>
      <c r="B124" s="17">
        <v>37706</v>
      </c>
      <c r="C124" s="10" t="s">
        <v>304</v>
      </c>
      <c r="D124" s="18">
        <v>250</v>
      </c>
      <c r="E124" s="19"/>
      <c r="F124" s="20">
        <f t="shared" si="0"/>
        <v>14063.870000000003</v>
      </c>
      <c r="G124" s="18"/>
      <c r="H124" s="19"/>
      <c r="I124" s="20"/>
      <c r="J124" s="20"/>
      <c r="K124" s="21">
        <f t="shared" si="1"/>
        <v>14060.699999999997</v>
      </c>
      <c r="L124" s="18"/>
      <c r="M124" s="20"/>
      <c r="N124" s="20"/>
      <c r="O124" s="20"/>
      <c r="P124" s="19"/>
    </row>
    <row r="125" spans="1:16" x14ac:dyDescent="0.2">
      <c r="A125" s="10">
        <v>122</v>
      </c>
      <c r="B125" s="17">
        <v>37711</v>
      </c>
      <c r="C125" s="10" t="s">
        <v>305</v>
      </c>
      <c r="D125" s="18">
        <v>250</v>
      </c>
      <c r="E125" s="19"/>
      <c r="F125" s="20">
        <f t="shared" si="0"/>
        <v>14313.870000000003</v>
      </c>
      <c r="G125" s="18"/>
      <c r="H125" s="19"/>
      <c r="I125" s="20"/>
      <c r="J125" s="20"/>
      <c r="K125" s="21">
        <f t="shared" si="1"/>
        <v>14060.699999999997</v>
      </c>
      <c r="L125" s="18"/>
      <c r="M125" s="20"/>
      <c r="N125" s="20"/>
      <c r="O125" s="20"/>
      <c r="P125" s="19"/>
    </row>
    <row r="126" spans="1:16" x14ac:dyDescent="0.2">
      <c r="A126" s="10">
        <v>123</v>
      </c>
      <c r="B126" s="17">
        <v>37711</v>
      </c>
      <c r="C126" s="10" t="s">
        <v>85</v>
      </c>
      <c r="D126" s="18">
        <v>28.55</v>
      </c>
      <c r="E126" s="19"/>
      <c r="F126" s="20">
        <f t="shared" si="0"/>
        <v>14342.420000000002</v>
      </c>
      <c r="G126" s="18"/>
      <c r="H126" s="19">
        <v>28.55</v>
      </c>
      <c r="I126" s="20"/>
      <c r="J126" s="20"/>
      <c r="K126" s="21">
        <f t="shared" si="1"/>
        <v>14060.699999999997</v>
      </c>
      <c r="L126" s="18"/>
      <c r="M126" s="20"/>
      <c r="N126" s="20"/>
      <c r="O126" s="20"/>
      <c r="P126" s="19"/>
    </row>
    <row r="127" spans="1:16" x14ac:dyDescent="0.2">
      <c r="A127" s="10">
        <v>124</v>
      </c>
      <c r="B127" s="17">
        <v>37711</v>
      </c>
      <c r="C127" s="10" t="s">
        <v>86</v>
      </c>
      <c r="D127" s="18"/>
      <c r="E127" s="19">
        <v>354</v>
      </c>
      <c r="F127" s="44">
        <f t="shared" si="0"/>
        <v>13988.420000000002</v>
      </c>
      <c r="G127" s="18">
        <v>354</v>
      </c>
      <c r="H127" s="19"/>
      <c r="I127" s="20"/>
      <c r="J127" s="20"/>
      <c r="K127" s="21">
        <f t="shared" si="1"/>
        <v>14060.699999999997</v>
      </c>
      <c r="L127" s="18"/>
      <c r="M127" s="20"/>
      <c r="N127" s="20"/>
      <c r="O127" s="20"/>
      <c r="P127" s="19"/>
    </row>
    <row r="128" spans="1:16" x14ac:dyDescent="0.2">
      <c r="A128" s="10">
        <v>125</v>
      </c>
      <c r="B128" s="17">
        <v>37699</v>
      </c>
      <c r="C128" s="10" t="s">
        <v>306</v>
      </c>
      <c r="D128" s="18"/>
      <c r="E128" s="19"/>
      <c r="F128" s="20">
        <f t="shared" si="0"/>
        <v>13988.420000000002</v>
      </c>
      <c r="G128" s="18"/>
      <c r="H128" s="19"/>
      <c r="I128" s="20"/>
      <c r="J128" s="20">
        <v>1700</v>
      </c>
      <c r="K128" s="21">
        <f t="shared" si="1"/>
        <v>12360.699999999997</v>
      </c>
      <c r="L128" s="18">
        <v>1700</v>
      </c>
      <c r="M128" s="20"/>
      <c r="N128" s="20"/>
      <c r="O128" s="20"/>
      <c r="P128" s="19"/>
    </row>
    <row r="129" spans="1:16" x14ac:dyDescent="0.2">
      <c r="A129" s="10">
        <v>126</v>
      </c>
      <c r="B129" s="17">
        <v>37770</v>
      </c>
      <c r="C129" s="10" t="s">
        <v>307</v>
      </c>
      <c r="D129" s="18"/>
      <c r="E129" s="19">
        <v>4000</v>
      </c>
      <c r="F129" s="20">
        <f t="shared" si="0"/>
        <v>9988.4200000000019</v>
      </c>
      <c r="G129" s="18"/>
      <c r="H129" s="19"/>
      <c r="I129" s="20">
        <v>4000</v>
      </c>
      <c r="J129" s="20"/>
      <c r="K129" s="21">
        <f t="shared" si="1"/>
        <v>16360.699999999997</v>
      </c>
      <c r="L129" s="18"/>
      <c r="M129" s="20"/>
      <c r="N129" s="20"/>
      <c r="O129" s="20"/>
      <c r="P129" s="19"/>
    </row>
    <row r="130" spans="1:16" x14ac:dyDescent="0.2">
      <c r="A130" s="10">
        <v>127</v>
      </c>
      <c r="B130" s="17">
        <v>37771</v>
      </c>
      <c r="C130" s="10" t="s">
        <v>308</v>
      </c>
      <c r="D130" s="18"/>
      <c r="E130" s="19">
        <v>6000</v>
      </c>
      <c r="F130" s="20">
        <f t="shared" si="0"/>
        <v>3988.4200000000019</v>
      </c>
      <c r="G130" s="18"/>
      <c r="H130" s="19"/>
      <c r="I130" s="20"/>
      <c r="J130" s="20"/>
      <c r="K130" s="21">
        <f t="shared" si="1"/>
        <v>16360.699999999997</v>
      </c>
      <c r="L130" s="18"/>
      <c r="M130" s="20">
        <v>6000</v>
      </c>
      <c r="N130" s="20"/>
      <c r="O130" s="20"/>
      <c r="P130" s="19"/>
    </row>
    <row r="131" spans="1:16" x14ac:dyDescent="0.2">
      <c r="A131" s="10">
        <v>128</v>
      </c>
      <c r="B131" s="17">
        <v>37771</v>
      </c>
      <c r="C131" s="10" t="s">
        <v>86</v>
      </c>
      <c r="D131" s="18"/>
      <c r="E131" s="19">
        <v>62</v>
      </c>
      <c r="F131" s="44">
        <f t="shared" si="0"/>
        <v>3926.4200000000019</v>
      </c>
      <c r="G131" s="18">
        <v>62</v>
      </c>
      <c r="H131" s="19"/>
      <c r="I131" s="20"/>
      <c r="J131" s="20"/>
      <c r="K131" s="21">
        <f t="shared" si="1"/>
        <v>16360.699999999997</v>
      </c>
      <c r="L131" s="18"/>
      <c r="M131" s="20"/>
      <c r="N131" s="20"/>
      <c r="O131" s="20"/>
      <c r="P131" s="19"/>
    </row>
    <row r="132" spans="1:16" x14ac:dyDescent="0.2">
      <c r="A132" s="10">
        <v>129</v>
      </c>
      <c r="B132" s="17">
        <v>37753</v>
      </c>
      <c r="C132" s="10" t="s">
        <v>309</v>
      </c>
      <c r="D132" s="18"/>
      <c r="E132" s="19"/>
      <c r="F132" s="20">
        <f t="shared" si="0"/>
        <v>3926.4200000000019</v>
      </c>
      <c r="G132" s="18"/>
      <c r="H132" s="19"/>
      <c r="I132" s="20"/>
      <c r="J132" s="20">
        <v>2910</v>
      </c>
      <c r="K132" s="21">
        <f t="shared" si="1"/>
        <v>13450.699999999997</v>
      </c>
      <c r="L132" s="18"/>
      <c r="M132" s="20"/>
      <c r="N132" s="20"/>
      <c r="O132" s="20"/>
      <c r="P132" s="19">
        <v>2910</v>
      </c>
    </row>
    <row r="133" spans="1:16" x14ac:dyDescent="0.2">
      <c r="A133" s="10">
        <v>130</v>
      </c>
      <c r="B133" s="17">
        <v>37755</v>
      </c>
      <c r="C133" s="10" t="s">
        <v>140</v>
      </c>
      <c r="D133" s="18"/>
      <c r="E133" s="19"/>
      <c r="F133" s="20">
        <f t="shared" si="0"/>
        <v>3926.4200000000019</v>
      </c>
      <c r="G133" s="18"/>
      <c r="H133" s="19"/>
      <c r="I133" s="20"/>
      <c r="J133" s="20">
        <v>540</v>
      </c>
      <c r="K133" s="21">
        <f t="shared" si="1"/>
        <v>12910.699999999997</v>
      </c>
      <c r="L133" s="18"/>
      <c r="M133" s="20">
        <v>540</v>
      </c>
      <c r="N133" s="20"/>
      <c r="O133" s="20"/>
      <c r="P133" s="19"/>
    </row>
    <row r="134" spans="1:16" x14ac:dyDescent="0.2">
      <c r="A134" s="10">
        <v>131</v>
      </c>
      <c r="B134" s="17">
        <v>37755</v>
      </c>
      <c r="C134" s="10" t="s">
        <v>310</v>
      </c>
      <c r="D134" s="18"/>
      <c r="E134" s="19"/>
      <c r="F134" s="20">
        <f t="shared" si="0"/>
        <v>3926.4200000000019</v>
      </c>
      <c r="G134" s="18"/>
      <c r="H134" s="19"/>
      <c r="I134" s="20"/>
      <c r="J134" s="20">
        <v>450</v>
      </c>
      <c r="K134" s="21">
        <f t="shared" si="1"/>
        <v>12460.699999999997</v>
      </c>
      <c r="L134" s="18"/>
      <c r="M134" s="20">
        <v>450</v>
      </c>
      <c r="N134" s="20"/>
      <c r="O134" s="20"/>
      <c r="P134" s="19"/>
    </row>
    <row r="135" spans="1:16" x14ac:dyDescent="0.2">
      <c r="A135" s="10">
        <v>132</v>
      </c>
      <c r="B135" s="17">
        <v>37762</v>
      </c>
      <c r="C135" s="10" t="s">
        <v>311</v>
      </c>
      <c r="D135" s="18"/>
      <c r="E135" s="19"/>
      <c r="F135" s="20">
        <f t="shared" si="0"/>
        <v>3926.4200000000019</v>
      </c>
      <c r="G135" s="18"/>
      <c r="H135" s="19"/>
      <c r="I135" s="20"/>
      <c r="J135" s="20">
        <v>50</v>
      </c>
      <c r="K135" s="21">
        <f t="shared" si="1"/>
        <v>12410.699999999997</v>
      </c>
      <c r="L135" s="18"/>
      <c r="M135" s="20"/>
      <c r="N135" s="20"/>
      <c r="O135" s="20">
        <v>50</v>
      </c>
      <c r="P135" s="19"/>
    </row>
    <row r="136" spans="1:16" x14ac:dyDescent="0.2">
      <c r="A136" s="10">
        <v>133</v>
      </c>
      <c r="B136" s="17">
        <v>37767</v>
      </c>
      <c r="C136" s="24" t="s">
        <v>312</v>
      </c>
      <c r="D136" s="18"/>
      <c r="E136" s="19"/>
      <c r="F136" s="20">
        <f t="shared" si="0"/>
        <v>3926.4200000000019</v>
      </c>
      <c r="G136" s="18"/>
      <c r="H136" s="19"/>
      <c r="I136" s="20"/>
      <c r="J136" s="20">
        <v>5042.1000000000004</v>
      </c>
      <c r="K136" s="21">
        <f t="shared" si="1"/>
        <v>7368.5999999999967</v>
      </c>
      <c r="L136" s="18"/>
      <c r="M136" s="20"/>
      <c r="N136" s="20"/>
      <c r="O136" s="20">
        <v>5042.1000000000004</v>
      </c>
      <c r="P136" s="19"/>
    </row>
    <row r="137" spans="1:16" x14ac:dyDescent="0.2">
      <c r="A137" s="10">
        <v>134</v>
      </c>
      <c r="B137" s="17">
        <v>37767</v>
      </c>
      <c r="C137" s="10" t="s">
        <v>313</v>
      </c>
      <c r="D137" s="18"/>
      <c r="E137" s="19"/>
      <c r="F137" s="20">
        <f t="shared" si="0"/>
        <v>3926.4200000000019</v>
      </c>
      <c r="G137" s="18"/>
      <c r="H137" s="19"/>
      <c r="I137" s="20"/>
      <c r="J137" s="20">
        <v>3960</v>
      </c>
      <c r="K137" s="21">
        <f t="shared" si="1"/>
        <v>3408.5999999999967</v>
      </c>
      <c r="L137" s="18"/>
      <c r="M137" s="20"/>
      <c r="N137" s="20"/>
      <c r="O137" s="20">
        <v>3960</v>
      </c>
      <c r="P137" s="19"/>
    </row>
    <row r="138" spans="1:16" x14ac:dyDescent="0.2">
      <c r="A138" s="10">
        <v>135</v>
      </c>
      <c r="B138" s="17">
        <v>37811</v>
      </c>
      <c r="C138" s="10" t="s">
        <v>314</v>
      </c>
      <c r="D138" s="18"/>
      <c r="E138" s="19"/>
      <c r="F138" s="20">
        <f t="shared" si="0"/>
        <v>3926.4200000000019</v>
      </c>
      <c r="G138" s="18"/>
      <c r="H138" s="19"/>
      <c r="I138" s="20"/>
      <c r="J138" s="20">
        <v>1124</v>
      </c>
      <c r="K138" s="21">
        <f t="shared" si="1"/>
        <v>2284.5999999999967</v>
      </c>
      <c r="L138" s="12"/>
      <c r="M138" s="15"/>
      <c r="N138" s="15"/>
      <c r="O138" s="15"/>
      <c r="P138" s="13">
        <v>1124</v>
      </c>
    </row>
    <row r="139" spans="1:16" x14ac:dyDescent="0.2">
      <c r="A139" s="25"/>
      <c r="B139" s="26"/>
      <c r="C139" s="25"/>
      <c r="D139" s="12">
        <f>SUM(D4:D138)</f>
        <v>49982.090000000004</v>
      </c>
      <c r="E139" s="13">
        <f>SUM(E4:E138)</f>
        <v>46631</v>
      </c>
      <c r="F139" s="45">
        <f>SUM(D139-E139+F4)</f>
        <v>3926.4200000000037</v>
      </c>
      <c r="G139" s="12">
        <f>SUM(G4:G138)</f>
        <v>1660</v>
      </c>
      <c r="H139" s="13">
        <f>SUM(H4:H138)</f>
        <v>82.09</v>
      </c>
      <c r="I139" s="15">
        <f>SUM(I4:I138)</f>
        <v>38571</v>
      </c>
      <c r="J139" s="15">
        <f>SUM(J4:J138)</f>
        <v>38616</v>
      </c>
      <c r="K139" s="46">
        <f>SUM(K4+I139-J139)</f>
        <v>2284.5999999999985</v>
      </c>
      <c r="L139" s="47">
        <f>SUM(L4:L138)</f>
        <v>11960</v>
      </c>
      <c r="M139" s="47">
        <f>SUM(M5:M138)</f>
        <v>6990</v>
      </c>
      <c r="N139" s="47">
        <f>SUM(N4:N138)</f>
        <v>11708.9</v>
      </c>
      <c r="O139" s="47">
        <f>SUM(O4:O138)</f>
        <v>9052.1</v>
      </c>
      <c r="P139" s="47">
        <f>SUM(P4:P138)</f>
        <v>4905</v>
      </c>
    </row>
    <row r="140" spans="1:16" x14ac:dyDescent="0.2">
      <c r="B140" s="27"/>
      <c r="L140" s="2">
        <f>SUM(L139:P139)</f>
        <v>44616</v>
      </c>
      <c r="M140" s="2" t="s">
        <v>315</v>
      </c>
    </row>
    <row r="141" spans="1:16" x14ac:dyDescent="0.2">
      <c r="B141" s="27"/>
    </row>
    <row r="142" spans="1:16" x14ac:dyDescent="0.2">
      <c r="B142" s="27"/>
    </row>
    <row r="143" spans="1:16" x14ac:dyDescent="0.2">
      <c r="B143" s="29" t="s">
        <v>147</v>
      </c>
      <c r="C143" s="1" t="s">
        <v>148</v>
      </c>
      <c r="D143" s="2">
        <v>49500</v>
      </c>
    </row>
    <row r="144" spans="1:16" x14ac:dyDescent="0.2">
      <c r="B144" s="27"/>
      <c r="C144" s="1" t="s">
        <v>85</v>
      </c>
      <c r="D144" s="2">
        <v>82.09</v>
      </c>
    </row>
    <row r="145" spans="2:9" x14ac:dyDescent="0.2">
      <c r="B145" s="27"/>
      <c r="C145" s="1" t="s">
        <v>151</v>
      </c>
      <c r="D145" s="2">
        <v>575.33000000000004</v>
      </c>
    </row>
    <row r="146" spans="2:9" x14ac:dyDescent="0.2">
      <c r="B146" s="27"/>
      <c r="C146" s="1" t="s">
        <v>316</v>
      </c>
      <c r="D146" s="2">
        <v>2329.6</v>
      </c>
    </row>
    <row r="147" spans="2:9" x14ac:dyDescent="0.2">
      <c r="B147" s="27" t="s">
        <v>152</v>
      </c>
      <c r="D147" s="31">
        <f>SUM(D143:D146)</f>
        <v>52487.02</v>
      </c>
    </row>
    <row r="148" spans="2:9" x14ac:dyDescent="0.2">
      <c r="B148" s="27"/>
    </row>
    <row r="149" spans="2:9" x14ac:dyDescent="0.2">
      <c r="B149" s="29" t="s">
        <v>153</v>
      </c>
      <c r="C149" s="1" t="s">
        <v>317</v>
      </c>
      <c r="D149" s="2">
        <v>11960</v>
      </c>
    </row>
    <row r="150" spans="2:9" x14ac:dyDescent="0.2">
      <c r="B150" s="27"/>
      <c r="C150" s="1" t="s">
        <v>154</v>
      </c>
      <c r="D150" s="2">
        <v>11708.9</v>
      </c>
    </row>
    <row r="151" spans="2:9" x14ac:dyDescent="0.2">
      <c r="B151" s="27"/>
      <c r="C151" s="1" t="s">
        <v>155</v>
      </c>
      <c r="D151" s="2">
        <v>2910</v>
      </c>
    </row>
    <row r="152" spans="2:9" x14ac:dyDescent="0.2">
      <c r="B152" s="27"/>
      <c r="C152" s="1" t="s">
        <v>16</v>
      </c>
      <c r="D152" s="2">
        <v>6990</v>
      </c>
    </row>
    <row r="153" spans="2:9" x14ac:dyDescent="0.2">
      <c r="B153" s="27"/>
      <c r="C153" s="1" t="s">
        <v>86</v>
      </c>
      <c r="D153" s="2">
        <v>1660</v>
      </c>
    </row>
    <row r="154" spans="2:9" x14ac:dyDescent="0.2">
      <c r="B154" s="27"/>
      <c r="C154" s="1" t="s">
        <v>165</v>
      </c>
      <c r="D154" s="2">
        <v>1995</v>
      </c>
    </row>
    <row r="155" spans="2:9" x14ac:dyDescent="0.2">
      <c r="B155" s="27"/>
      <c r="C155" s="1" t="s">
        <v>157</v>
      </c>
      <c r="D155" s="2">
        <v>9052.1</v>
      </c>
    </row>
    <row r="156" spans="2:9" x14ac:dyDescent="0.2">
      <c r="B156" s="27"/>
      <c r="D156" s="31">
        <f>SUM(D149:D155)</f>
        <v>46276</v>
      </c>
    </row>
    <row r="157" spans="2:9" x14ac:dyDescent="0.2">
      <c r="B157" s="27"/>
    </row>
    <row r="158" spans="2:9" x14ac:dyDescent="0.2">
      <c r="B158" s="35" t="s">
        <v>10</v>
      </c>
      <c r="C158" s="36"/>
      <c r="D158" s="31">
        <f>SUM(D147-D156)</f>
        <v>6211.0199999999968</v>
      </c>
      <c r="F158" s="2" t="s">
        <v>318</v>
      </c>
      <c r="I158" s="2">
        <v>3926.42</v>
      </c>
    </row>
    <row r="159" spans="2:9" x14ac:dyDescent="0.2">
      <c r="B159" s="27"/>
      <c r="G159" s="2" t="s">
        <v>319</v>
      </c>
      <c r="I159" s="2">
        <v>2284.6</v>
      </c>
    </row>
  </sheetData>
  <sheetProtection selectLockedCells="1" selectUnlockedCells="1"/>
  <phoneticPr fontId="0" type="noConversion"/>
  <printOptions gridLines="1"/>
  <pageMargins left="0.78749999999999998" right="0.78749999999999998" top="0.98472222222222228" bottom="0.98472222222222228" header="0.49236111111111114" footer="0.49236111111111114"/>
  <pageSetup paperSize="9" firstPageNumber="0" orientation="landscape" horizontalDpi="300" verticalDpi="300"/>
  <headerFooter alignWithMargins="0">
    <oddHeader>&amp;C&amp;A</oddHeader>
    <oddFooter>&amp;CStrana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75"/>
  <sheetViews>
    <sheetView topLeftCell="C1" zoomScale="55" zoomScaleNormal="55" workbookViewId="0">
      <pane ySplit="3" topLeftCell="A44" activePane="bottomLeft" state="frozen"/>
      <selection activeCell="C1" sqref="C1"/>
      <selection pane="bottomLeft" activeCell="C60" sqref="C60"/>
    </sheetView>
  </sheetViews>
  <sheetFormatPr defaultColWidth="9" defaultRowHeight="14.25" x14ac:dyDescent="0.2"/>
  <cols>
    <col min="1" max="1" width="4.875" style="1" customWidth="1"/>
    <col min="2" max="2" width="10.625" style="1" customWidth="1"/>
    <col min="3" max="3" width="25.375" style="1" customWidth="1"/>
    <col min="4" max="4" width="9" style="2"/>
    <col min="5" max="5" width="9.625" style="2" customWidth="1"/>
    <col min="6" max="7" width="9" style="2"/>
    <col min="8" max="8" width="9.125" style="2" customWidth="1"/>
    <col min="9" max="9" width="9" style="2"/>
    <col min="10" max="10" width="10.375" style="2" customWidth="1"/>
    <col min="11" max="17" width="9" style="2"/>
    <col min="18" max="16384" width="9" style="1"/>
  </cols>
  <sheetData>
    <row r="2" spans="1:17" x14ac:dyDescent="0.2">
      <c r="A2" s="3"/>
      <c r="B2" s="4"/>
      <c r="C2" s="4"/>
      <c r="D2" s="5" t="s">
        <v>1</v>
      </c>
      <c r="E2" s="6" t="s">
        <v>1</v>
      </c>
      <c r="F2" s="7" t="s">
        <v>2</v>
      </c>
      <c r="G2" s="48"/>
      <c r="H2" s="5"/>
      <c r="I2" s="6"/>
      <c r="J2" s="5" t="s">
        <v>3</v>
      </c>
      <c r="K2" s="6"/>
      <c r="L2" s="7"/>
      <c r="M2" s="5"/>
      <c r="N2" s="8"/>
      <c r="O2" s="8" t="s">
        <v>194</v>
      </c>
      <c r="P2" s="8" t="s">
        <v>4</v>
      </c>
      <c r="Q2" s="6"/>
    </row>
    <row r="3" spans="1:17" x14ac:dyDescent="0.2">
      <c r="A3" s="10" t="s">
        <v>5</v>
      </c>
      <c r="B3" s="11" t="s">
        <v>6</v>
      </c>
      <c r="C3" s="11" t="s">
        <v>7</v>
      </c>
      <c r="D3" s="12" t="s">
        <v>8</v>
      </c>
      <c r="E3" s="13" t="s">
        <v>9</v>
      </c>
      <c r="F3" s="14" t="s">
        <v>10</v>
      </c>
      <c r="G3" s="49" t="s">
        <v>320</v>
      </c>
      <c r="H3" s="12" t="s">
        <v>11</v>
      </c>
      <c r="I3" s="13" t="s">
        <v>12</v>
      </c>
      <c r="J3" s="12" t="s">
        <v>13</v>
      </c>
      <c r="K3" s="13" t="s">
        <v>14</v>
      </c>
      <c r="L3" s="14" t="s">
        <v>10</v>
      </c>
      <c r="M3" s="12" t="s">
        <v>15</v>
      </c>
      <c r="N3" s="15" t="s">
        <v>16</v>
      </c>
      <c r="O3" s="15" t="s">
        <v>17</v>
      </c>
      <c r="P3" s="15" t="s">
        <v>18</v>
      </c>
      <c r="Q3" s="13" t="s">
        <v>19</v>
      </c>
    </row>
    <row r="4" spans="1:17" x14ac:dyDescent="0.2">
      <c r="A4" s="10">
        <v>1</v>
      </c>
      <c r="B4" s="17"/>
      <c r="C4" s="3"/>
      <c r="D4" s="18"/>
      <c r="E4" s="19"/>
      <c r="F4" s="20">
        <v>3926.42</v>
      </c>
      <c r="G4" s="50"/>
      <c r="H4" s="5"/>
      <c r="I4" s="6"/>
      <c r="J4" s="20"/>
      <c r="K4" s="20"/>
      <c r="L4" s="21">
        <v>2284.6</v>
      </c>
      <c r="M4" s="18"/>
      <c r="N4" s="20"/>
      <c r="O4" s="20"/>
      <c r="P4" s="20"/>
      <c r="Q4" s="19"/>
    </row>
    <row r="5" spans="1:17" x14ac:dyDescent="0.2">
      <c r="A5" s="10">
        <v>2</v>
      </c>
      <c r="B5" s="17" t="s">
        <v>321</v>
      </c>
      <c r="C5" s="10" t="s">
        <v>322</v>
      </c>
      <c r="D5" s="18">
        <v>13.15</v>
      </c>
      <c r="E5" s="19"/>
      <c r="F5" s="20">
        <f t="shared" ref="F5:F55" si="0">SUM(F4+D5-E5)</f>
        <v>3939.57</v>
      </c>
      <c r="G5" s="51"/>
      <c r="H5" s="18"/>
      <c r="I5" s="19">
        <v>13.15</v>
      </c>
      <c r="J5" s="20"/>
      <c r="K5" s="20"/>
      <c r="L5" s="21">
        <f t="shared" ref="L5:L55" si="1">SUM(L4+J5-K5)</f>
        <v>2284.6</v>
      </c>
      <c r="M5" s="18"/>
      <c r="N5" s="20"/>
      <c r="O5" s="20"/>
      <c r="P5" s="20"/>
      <c r="Q5" s="19"/>
    </row>
    <row r="6" spans="1:17" x14ac:dyDescent="0.2">
      <c r="A6" s="10">
        <v>3</v>
      </c>
      <c r="B6" s="17"/>
      <c r="C6" s="10" t="s">
        <v>86</v>
      </c>
      <c r="D6" s="18"/>
      <c r="E6" s="19">
        <v>336</v>
      </c>
      <c r="F6" s="20">
        <f t="shared" si="0"/>
        <v>3603.57</v>
      </c>
      <c r="G6" s="51"/>
      <c r="H6" s="18">
        <v>336</v>
      </c>
      <c r="I6" s="19"/>
      <c r="J6" s="20"/>
      <c r="K6" s="20"/>
      <c r="L6" s="21">
        <f t="shared" si="1"/>
        <v>2284.6</v>
      </c>
      <c r="M6" s="18"/>
      <c r="N6" s="20"/>
      <c r="O6" s="20"/>
      <c r="P6" s="20"/>
      <c r="Q6" s="19"/>
    </row>
    <row r="7" spans="1:17" x14ac:dyDescent="0.2">
      <c r="A7" s="10">
        <v>4</v>
      </c>
      <c r="B7" s="23" t="s">
        <v>323</v>
      </c>
      <c r="C7" s="10" t="s">
        <v>322</v>
      </c>
      <c r="D7" s="18">
        <v>4.5999999999999996</v>
      </c>
      <c r="E7" s="19"/>
      <c r="F7" s="20">
        <f t="shared" si="0"/>
        <v>3608.17</v>
      </c>
      <c r="G7" s="51"/>
      <c r="H7" s="18"/>
      <c r="I7" s="19">
        <v>4.5999999999999996</v>
      </c>
      <c r="J7" s="20"/>
      <c r="K7" s="20"/>
      <c r="L7" s="21">
        <f t="shared" si="1"/>
        <v>2284.6</v>
      </c>
      <c r="M7" s="18"/>
      <c r="N7" s="20"/>
      <c r="O7" s="20"/>
      <c r="P7" s="20"/>
      <c r="Q7" s="19"/>
    </row>
    <row r="8" spans="1:17" x14ac:dyDescent="0.2">
      <c r="A8" s="10">
        <v>5</v>
      </c>
      <c r="B8" s="23" t="s">
        <v>2</v>
      </c>
      <c r="C8" s="10" t="s">
        <v>86</v>
      </c>
      <c r="D8" s="18"/>
      <c r="E8" s="19">
        <v>285</v>
      </c>
      <c r="F8" s="20">
        <f t="shared" si="0"/>
        <v>3323.17</v>
      </c>
      <c r="G8" s="51"/>
      <c r="H8" s="18">
        <v>285</v>
      </c>
      <c r="I8" s="19"/>
      <c r="J8" s="20"/>
      <c r="K8" s="20"/>
      <c r="L8" s="21">
        <f t="shared" si="1"/>
        <v>2284.6</v>
      </c>
      <c r="M8" s="18"/>
      <c r="N8" s="20"/>
      <c r="O8" s="20"/>
      <c r="P8" s="20"/>
      <c r="Q8" s="19"/>
    </row>
    <row r="9" spans="1:17" x14ac:dyDescent="0.2">
      <c r="A9" s="10">
        <v>6</v>
      </c>
      <c r="B9" s="23" t="s">
        <v>324</v>
      </c>
      <c r="C9" s="10" t="s">
        <v>325</v>
      </c>
      <c r="D9" s="18">
        <v>43000</v>
      </c>
      <c r="E9" s="19"/>
      <c r="F9" s="20">
        <f t="shared" si="0"/>
        <v>46323.17</v>
      </c>
      <c r="G9" s="51">
        <v>43000</v>
      </c>
      <c r="H9" s="18"/>
      <c r="I9" s="19"/>
      <c r="J9" s="20"/>
      <c r="K9" s="20"/>
      <c r="L9" s="21">
        <f t="shared" si="1"/>
        <v>2284.6</v>
      </c>
      <c r="M9" s="18"/>
      <c r="N9" s="20"/>
      <c r="O9" s="20"/>
      <c r="P9" s="20"/>
      <c r="Q9" s="19"/>
    </row>
    <row r="10" spans="1:17" x14ac:dyDescent="0.2">
      <c r="A10" s="10">
        <v>7</v>
      </c>
      <c r="B10" s="23"/>
      <c r="C10" s="10" t="s">
        <v>86</v>
      </c>
      <c r="D10" s="18"/>
      <c r="E10" s="19">
        <v>104</v>
      </c>
      <c r="F10" s="20">
        <f t="shared" si="0"/>
        <v>46219.17</v>
      </c>
      <c r="G10" s="51"/>
      <c r="H10" s="18">
        <v>104</v>
      </c>
      <c r="I10" s="19"/>
      <c r="J10" s="20"/>
      <c r="K10" s="20"/>
      <c r="L10" s="21">
        <f t="shared" si="1"/>
        <v>2284.6</v>
      </c>
      <c r="M10" s="18"/>
      <c r="N10" s="20"/>
      <c r="O10" s="20"/>
      <c r="P10" s="20"/>
      <c r="Q10" s="19"/>
    </row>
    <row r="11" spans="1:17" x14ac:dyDescent="0.2">
      <c r="A11" s="10">
        <v>8</v>
      </c>
      <c r="B11" s="23" t="s">
        <v>326</v>
      </c>
      <c r="C11" s="10" t="s">
        <v>327</v>
      </c>
      <c r="D11" s="18">
        <v>3000</v>
      </c>
      <c r="E11" s="19"/>
      <c r="F11" s="20">
        <f t="shared" si="0"/>
        <v>49219.17</v>
      </c>
      <c r="G11" s="51">
        <v>3000</v>
      </c>
      <c r="H11" s="18"/>
      <c r="I11" s="19"/>
      <c r="J11" s="20"/>
      <c r="K11" s="20"/>
      <c r="L11" s="21">
        <f t="shared" si="1"/>
        <v>2284.6</v>
      </c>
      <c r="M11" s="18"/>
      <c r="N11" s="20"/>
      <c r="O11" s="20"/>
      <c r="P11" s="20"/>
      <c r="Q11" s="19"/>
    </row>
    <row r="12" spans="1:17" x14ac:dyDescent="0.2">
      <c r="A12" s="10">
        <v>9</v>
      </c>
      <c r="B12" s="23"/>
      <c r="C12" s="10" t="s">
        <v>86</v>
      </c>
      <c r="D12" s="18"/>
      <c r="E12" s="19">
        <v>64</v>
      </c>
      <c r="F12" s="20">
        <f t="shared" si="0"/>
        <v>49155.17</v>
      </c>
      <c r="G12" s="51"/>
      <c r="H12" s="18">
        <v>64</v>
      </c>
      <c r="I12" s="19"/>
      <c r="J12" s="20"/>
      <c r="K12" s="20"/>
      <c r="L12" s="21">
        <f t="shared" si="1"/>
        <v>2284.6</v>
      </c>
      <c r="M12" s="18"/>
      <c r="N12" s="20"/>
      <c r="O12" s="20"/>
      <c r="P12" s="20"/>
      <c r="Q12" s="19"/>
    </row>
    <row r="13" spans="1:17" x14ac:dyDescent="0.2">
      <c r="A13" s="10">
        <v>10</v>
      </c>
      <c r="B13" s="23" t="s">
        <v>328</v>
      </c>
      <c r="C13" s="10" t="s">
        <v>320</v>
      </c>
      <c r="D13" s="18">
        <v>1300</v>
      </c>
      <c r="E13" s="19"/>
      <c r="F13" s="20">
        <f t="shared" si="0"/>
        <v>50455.17</v>
      </c>
      <c r="G13" s="51">
        <v>1300</v>
      </c>
      <c r="H13" s="18"/>
      <c r="I13" s="19"/>
      <c r="J13" s="20"/>
      <c r="K13" s="20"/>
      <c r="L13" s="21">
        <f t="shared" si="1"/>
        <v>2284.6</v>
      </c>
      <c r="M13" s="18"/>
      <c r="N13" s="20"/>
      <c r="O13" s="20"/>
      <c r="P13" s="20"/>
      <c r="Q13" s="19"/>
    </row>
    <row r="14" spans="1:17" x14ac:dyDescent="0.2">
      <c r="A14" s="10">
        <v>11</v>
      </c>
      <c r="B14" s="23">
        <v>38696</v>
      </c>
      <c r="C14" s="10" t="s">
        <v>329</v>
      </c>
      <c r="D14" s="18"/>
      <c r="E14" s="19">
        <v>8000</v>
      </c>
      <c r="F14" s="20">
        <f t="shared" si="0"/>
        <v>42455.17</v>
      </c>
      <c r="G14" s="51"/>
      <c r="H14" s="18"/>
      <c r="I14" s="19"/>
      <c r="J14" s="20">
        <v>8000</v>
      </c>
      <c r="K14" s="20"/>
      <c r="L14" s="21">
        <f t="shared" si="1"/>
        <v>10284.6</v>
      </c>
      <c r="M14" s="18"/>
      <c r="N14" s="20"/>
      <c r="O14" s="20"/>
      <c r="P14" s="20"/>
      <c r="Q14" s="19"/>
    </row>
    <row r="15" spans="1:17" x14ac:dyDescent="0.2">
      <c r="A15" s="10">
        <v>12</v>
      </c>
      <c r="B15" s="23">
        <v>38705</v>
      </c>
      <c r="C15" s="10" t="s">
        <v>329</v>
      </c>
      <c r="D15" s="18"/>
      <c r="E15" s="19">
        <v>15000</v>
      </c>
      <c r="F15" s="20">
        <f t="shared" si="0"/>
        <v>27455.17</v>
      </c>
      <c r="G15" s="51"/>
      <c r="H15" s="18"/>
      <c r="I15" s="19"/>
      <c r="J15" s="20">
        <v>15000</v>
      </c>
      <c r="K15" s="20"/>
      <c r="L15" s="21">
        <f t="shared" si="1"/>
        <v>25284.6</v>
      </c>
      <c r="M15" s="18"/>
      <c r="N15" s="20"/>
      <c r="O15" s="20"/>
      <c r="P15" s="20"/>
      <c r="Q15" s="19"/>
    </row>
    <row r="16" spans="1:17" x14ac:dyDescent="0.2">
      <c r="A16" s="10">
        <v>13</v>
      </c>
      <c r="B16" s="23"/>
      <c r="C16" s="10" t="s">
        <v>322</v>
      </c>
      <c r="D16" s="18">
        <v>50.22</v>
      </c>
      <c r="E16" s="19"/>
      <c r="F16" s="20">
        <f t="shared" si="0"/>
        <v>27505.39</v>
      </c>
      <c r="G16" s="51"/>
      <c r="H16" s="18"/>
      <c r="I16" s="19">
        <v>50.22</v>
      </c>
      <c r="J16" s="20"/>
      <c r="K16" s="20"/>
      <c r="L16" s="21">
        <f t="shared" si="1"/>
        <v>25284.6</v>
      </c>
      <c r="M16" s="18"/>
      <c r="N16" s="20"/>
      <c r="O16" s="20"/>
      <c r="P16" s="20"/>
      <c r="Q16" s="19"/>
    </row>
    <row r="17" spans="1:17" x14ac:dyDescent="0.2">
      <c r="A17" s="10">
        <v>14</v>
      </c>
      <c r="B17" s="23"/>
      <c r="C17" s="10" t="s">
        <v>86</v>
      </c>
      <c r="D17" s="18"/>
      <c r="E17" s="19">
        <v>719</v>
      </c>
      <c r="F17" s="20">
        <f t="shared" si="0"/>
        <v>26786.39</v>
      </c>
      <c r="G17" s="51"/>
      <c r="H17" s="18">
        <v>719</v>
      </c>
      <c r="I17" s="19"/>
      <c r="J17" s="20"/>
      <c r="K17" s="20"/>
      <c r="L17" s="21">
        <f t="shared" si="1"/>
        <v>25284.6</v>
      </c>
      <c r="M17" s="18"/>
      <c r="N17" s="20"/>
      <c r="O17" s="20"/>
      <c r="P17" s="20"/>
      <c r="Q17" s="19"/>
    </row>
    <row r="18" spans="1:17" x14ac:dyDescent="0.2">
      <c r="A18" s="10">
        <v>15</v>
      </c>
      <c r="B18" s="23" t="s">
        <v>330</v>
      </c>
      <c r="C18" s="10" t="s">
        <v>331</v>
      </c>
      <c r="D18" s="18">
        <v>800</v>
      </c>
      <c r="E18" s="19"/>
      <c r="F18" s="20">
        <f t="shared" si="0"/>
        <v>27586.39</v>
      </c>
      <c r="G18" s="51">
        <v>800</v>
      </c>
      <c r="H18" s="18"/>
      <c r="I18" s="19"/>
      <c r="J18" s="20"/>
      <c r="K18" s="20"/>
      <c r="L18" s="21">
        <f t="shared" si="1"/>
        <v>25284.6</v>
      </c>
      <c r="M18" s="18"/>
      <c r="N18" s="20"/>
      <c r="O18" s="20"/>
      <c r="P18" s="20"/>
      <c r="Q18" s="19"/>
    </row>
    <row r="19" spans="1:17" x14ac:dyDescent="0.2">
      <c r="A19" s="10">
        <v>16</v>
      </c>
      <c r="B19" s="23"/>
      <c r="C19" s="10" t="s">
        <v>86</v>
      </c>
      <c r="D19" s="18"/>
      <c r="E19" s="19">
        <v>60</v>
      </c>
      <c r="F19" s="20">
        <f t="shared" si="0"/>
        <v>27526.39</v>
      </c>
      <c r="G19" s="51"/>
      <c r="H19" s="18">
        <v>60</v>
      </c>
      <c r="I19" s="19"/>
      <c r="J19" s="20"/>
      <c r="K19" s="20"/>
      <c r="L19" s="21">
        <f t="shared" si="1"/>
        <v>25284.6</v>
      </c>
      <c r="M19" s="18"/>
      <c r="N19" s="20"/>
      <c r="O19" s="20"/>
      <c r="P19" s="20"/>
      <c r="Q19" s="19"/>
    </row>
    <row r="20" spans="1:17" x14ac:dyDescent="0.2">
      <c r="A20" s="10">
        <v>17</v>
      </c>
      <c r="B20" s="23" t="s">
        <v>332</v>
      </c>
      <c r="C20" s="10" t="s">
        <v>320</v>
      </c>
      <c r="D20" s="18">
        <v>500</v>
      </c>
      <c r="E20" s="19"/>
      <c r="F20" s="20">
        <f t="shared" si="0"/>
        <v>28026.39</v>
      </c>
      <c r="G20" s="51">
        <v>500</v>
      </c>
      <c r="H20" s="18"/>
      <c r="I20" s="19"/>
      <c r="J20" s="20"/>
      <c r="K20" s="20"/>
      <c r="L20" s="21">
        <f t="shared" si="1"/>
        <v>25284.6</v>
      </c>
      <c r="M20" s="18"/>
      <c r="N20" s="20"/>
      <c r="O20" s="20"/>
      <c r="P20" s="20"/>
      <c r="Q20" s="19"/>
    </row>
    <row r="21" spans="1:17" x14ac:dyDescent="0.2">
      <c r="A21" s="10">
        <v>18</v>
      </c>
      <c r="B21" s="23"/>
      <c r="C21" s="10" t="s">
        <v>86</v>
      </c>
      <c r="D21" s="18"/>
      <c r="E21" s="19">
        <v>62</v>
      </c>
      <c r="F21" s="20">
        <f t="shared" si="0"/>
        <v>27964.39</v>
      </c>
      <c r="G21" s="51"/>
      <c r="H21" s="18">
        <v>62</v>
      </c>
      <c r="I21" s="19"/>
      <c r="J21" s="20"/>
      <c r="K21" s="20"/>
      <c r="L21" s="21">
        <f t="shared" si="1"/>
        <v>25284.6</v>
      </c>
      <c r="M21" s="18"/>
      <c r="N21" s="20"/>
      <c r="O21" s="20"/>
      <c r="P21" s="20"/>
      <c r="Q21" s="19"/>
    </row>
    <row r="22" spans="1:17" x14ac:dyDescent="0.2">
      <c r="A22" s="10">
        <v>19</v>
      </c>
      <c r="B22" s="23" t="s">
        <v>333</v>
      </c>
      <c r="C22" s="10" t="s">
        <v>320</v>
      </c>
      <c r="D22" s="18">
        <v>1000</v>
      </c>
      <c r="E22" s="19"/>
      <c r="F22" s="20">
        <f t="shared" si="0"/>
        <v>28964.39</v>
      </c>
      <c r="G22" s="51">
        <v>1000</v>
      </c>
      <c r="H22" s="18"/>
      <c r="I22" s="19"/>
      <c r="J22" s="20"/>
      <c r="K22" s="20"/>
      <c r="L22" s="21">
        <f t="shared" si="1"/>
        <v>25284.6</v>
      </c>
      <c r="M22" s="18"/>
      <c r="N22" s="20"/>
      <c r="O22" s="20"/>
      <c r="P22" s="20"/>
      <c r="Q22" s="19"/>
    </row>
    <row r="23" spans="1:17" x14ac:dyDescent="0.2">
      <c r="A23" s="10">
        <v>20</v>
      </c>
      <c r="B23" s="23"/>
      <c r="C23" s="10" t="s">
        <v>322</v>
      </c>
      <c r="D23" s="18">
        <v>35.19</v>
      </c>
      <c r="E23" s="19"/>
      <c r="F23" s="20">
        <f t="shared" si="0"/>
        <v>28999.579999999998</v>
      </c>
      <c r="G23" s="51"/>
      <c r="H23" s="18"/>
      <c r="I23" s="19">
        <v>35.19</v>
      </c>
      <c r="J23" s="20"/>
      <c r="K23" s="20"/>
      <c r="L23" s="21">
        <f t="shared" si="1"/>
        <v>25284.6</v>
      </c>
      <c r="M23" s="18"/>
      <c r="N23" s="20"/>
      <c r="O23" s="20"/>
      <c r="P23" s="20"/>
      <c r="Q23" s="19"/>
    </row>
    <row r="24" spans="1:17" x14ac:dyDescent="0.2">
      <c r="A24" s="10">
        <v>21</v>
      </c>
      <c r="B24" s="23"/>
      <c r="C24" s="10" t="s">
        <v>86</v>
      </c>
      <c r="D24" s="18"/>
      <c r="E24" s="19">
        <v>303</v>
      </c>
      <c r="F24" s="20">
        <f t="shared" si="0"/>
        <v>28696.579999999998</v>
      </c>
      <c r="G24" s="51"/>
      <c r="H24" s="18">
        <v>303</v>
      </c>
      <c r="I24" s="19"/>
      <c r="J24" s="20"/>
      <c r="K24" s="20"/>
      <c r="L24" s="21">
        <f t="shared" si="1"/>
        <v>25284.6</v>
      </c>
      <c r="M24" s="18"/>
      <c r="N24" s="20"/>
      <c r="O24" s="20"/>
      <c r="P24" s="20"/>
      <c r="Q24" s="19"/>
    </row>
    <row r="25" spans="1:17" x14ac:dyDescent="0.2">
      <c r="A25" s="10">
        <v>22</v>
      </c>
      <c r="B25" s="23" t="s">
        <v>321</v>
      </c>
      <c r="C25" s="10" t="s">
        <v>320</v>
      </c>
      <c r="D25" s="18">
        <v>800</v>
      </c>
      <c r="E25" s="19"/>
      <c r="F25" s="20">
        <f t="shared" si="0"/>
        <v>29496.579999999998</v>
      </c>
      <c r="G25" s="51">
        <v>800</v>
      </c>
      <c r="H25" s="18"/>
      <c r="I25" s="19"/>
      <c r="J25" s="20"/>
      <c r="K25" s="20"/>
      <c r="L25" s="21">
        <f t="shared" si="1"/>
        <v>25284.6</v>
      </c>
      <c r="M25" s="18"/>
      <c r="N25" s="20"/>
      <c r="O25" s="20"/>
      <c r="P25" s="20"/>
      <c r="Q25" s="19"/>
    </row>
    <row r="26" spans="1:17" x14ac:dyDescent="0.2">
      <c r="A26" s="10">
        <v>23</v>
      </c>
      <c r="B26" s="23"/>
      <c r="C26" s="10" t="s">
        <v>86</v>
      </c>
      <c r="D26" s="18"/>
      <c r="E26" s="19">
        <v>66</v>
      </c>
      <c r="F26" s="20">
        <f t="shared" si="0"/>
        <v>29430.579999999998</v>
      </c>
      <c r="G26" s="51"/>
      <c r="H26" s="18">
        <v>66</v>
      </c>
      <c r="I26" s="19"/>
      <c r="J26" s="20"/>
      <c r="K26" s="20"/>
      <c r="L26" s="21">
        <f t="shared" si="1"/>
        <v>25284.6</v>
      </c>
      <c r="M26" s="18"/>
      <c r="N26" s="20"/>
      <c r="O26" s="20"/>
      <c r="P26" s="20"/>
      <c r="Q26" s="19"/>
    </row>
    <row r="27" spans="1:17" x14ac:dyDescent="0.2">
      <c r="A27" s="10">
        <v>24</v>
      </c>
      <c r="B27" s="23" t="s">
        <v>323</v>
      </c>
      <c r="C27" s="10" t="s">
        <v>334</v>
      </c>
      <c r="D27" s="18"/>
      <c r="E27" s="19">
        <v>7000</v>
      </c>
      <c r="F27" s="20">
        <f t="shared" si="0"/>
        <v>22430.579999999998</v>
      </c>
      <c r="G27" s="51"/>
      <c r="H27" s="18"/>
      <c r="I27" s="19"/>
      <c r="J27" s="20">
        <v>7000</v>
      </c>
      <c r="K27" s="20"/>
      <c r="L27" s="21">
        <f t="shared" si="1"/>
        <v>32284.6</v>
      </c>
      <c r="M27" s="18"/>
      <c r="N27" s="20"/>
      <c r="O27" s="20"/>
      <c r="P27" s="20"/>
      <c r="Q27" s="19"/>
    </row>
    <row r="28" spans="1:17" x14ac:dyDescent="0.2">
      <c r="A28" s="10">
        <v>25</v>
      </c>
      <c r="B28" s="23">
        <v>38496</v>
      </c>
      <c r="C28" s="10" t="s">
        <v>329</v>
      </c>
      <c r="D28" s="18"/>
      <c r="E28" s="19">
        <v>13000</v>
      </c>
      <c r="F28" s="20">
        <f t="shared" si="0"/>
        <v>9430.5799999999981</v>
      </c>
      <c r="G28" s="51"/>
      <c r="H28" s="18"/>
      <c r="I28" s="19"/>
      <c r="J28" s="20">
        <v>13000</v>
      </c>
      <c r="K28" s="20"/>
      <c r="L28" s="21">
        <f t="shared" si="1"/>
        <v>45284.6</v>
      </c>
      <c r="M28" s="18"/>
      <c r="N28" s="20"/>
      <c r="O28" s="20"/>
      <c r="P28" s="20"/>
      <c r="Q28" s="19"/>
    </row>
    <row r="29" spans="1:17" x14ac:dyDescent="0.2">
      <c r="A29" s="10">
        <v>26</v>
      </c>
      <c r="B29" s="23"/>
      <c r="C29" s="10" t="s">
        <v>86</v>
      </c>
      <c r="D29" s="18"/>
      <c r="E29" s="19">
        <v>60</v>
      </c>
      <c r="F29" s="20">
        <f t="shared" si="0"/>
        <v>9370.5799999999981</v>
      </c>
      <c r="G29" s="51"/>
      <c r="H29" s="18">
        <v>60</v>
      </c>
      <c r="I29" s="19"/>
      <c r="J29" s="20"/>
      <c r="K29" s="20"/>
      <c r="L29" s="21">
        <f t="shared" si="1"/>
        <v>45284.6</v>
      </c>
      <c r="M29" s="18"/>
      <c r="N29" s="20"/>
      <c r="O29" s="20"/>
      <c r="P29" s="20"/>
      <c r="Q29" s="19"/>
    </row>
    <row r="30" spans="1:17" x14ac:dyDescent="0.2">
      <c r="A30" s="10">
        <v>27</v>
      </c>
      <c r="B30" s="23" t="s">
        <v>324</v>
      </c>
      <c r="C30" s="10" t="s">
        <v>335</v>
      </c>
      <c r="D30" s="18"/>
      <c r="E30" s="19">
        <v>900</v>
      </c>
      <c r="F30" s="20">
        <f t="shared" si="0"/>
        <v>8470.5799999999981</v>
      </c>
      <c r="G30" s="51"/>
      <c r="H30" s="18"/>
      <c r="I30" s="19"/>
      <c r="J30" s="20">
        <v>900</v>
      </c>
      <c r="K30" s="20"/>
      <c r="L30" s="21">
        <f t="shared" si="1"/>
        <v>46184.6</v>
      </c>
      <c r="M30" s="18"/>
      <c r="N30" s="20"/>
      <c r="O30" s="20"/>
      <c r="P30" s="20"/>
      <c r="Q30" s="19"/>
    </row>
    <row r="31" spans="1:17" x14ac:dyDescent="0.2">
      <c r="A31" s="10">
        <v>28</v>
      </c>
      <c r="B31" s="23"/>
      <c r="C31" s="10" t="s">
        <v>336</v>
      </c>
      <c r="D31" s="18"/>
      <c r="E31" s="19">
        <v>5903</v>
      </c>
      <c r="F31" s="20">
        <f t="shared" si="0"/>
        <v>2567.5799999999981</v>
      </c>
      <c r="G31" s="51"/>
      <c r="H31" s="18"/>
      <c r="I31" s="19"/>
      <c r="J31" s="20"/>
      <c r="K31" s="20"/>
      <c r="L31" s="21">
        <f t="shared" si="1"/>
        <v>46184.6</v>
      </c>
      <c r="M31" s="18"/>
      <c r="N31" s="20"/>
      <c r="O31" s="20"/>
      <c r="P31" s="20"/>
      <c r="Q31" s="19"/>
    </row>
    <row r="32" spans="1:17" x14ac:dyDescent="0.2">
      <c r="A32" s="10">
        <v>29</v>
      </c>
      <c r="B32" s="23"/>
      <c r="C32" s="10" t="s">
        <v>322</v>
      </c>
      <c r="D32" s="18">
        <v>24.79</v>
      </c>
      <c r="E32" s="19"/>
      <c r="F32" s="20">
        <f t="shared" si="0"/>
        <v>2592.3699999999981</v>
      </c>
      <c r="G32" s="51"/>
      <c r="H32" s="18"/>
      <c r="I32" s="19">
        <v>24.79</v>
      </c>
      <c r="J32" s="20"/>
      <c r="K32" s="20"/>
      <c r="L32" s="21">
        <f t="shared" si="1"/>
        <v>46184.6</v>
      </c>
      <c r="M32" s="18"/>
      <c r="N32" s="20"/>
      <c r="O32" s="20"/>
      <c r="P32" s="20"/>
      <c r="Q32" s="19"/>
    </row>
    <row r="33" spans="1:17" x14ac:dyDescent="0.2">
      <c r="A33" s="10">
        <v>30</v>
      </c>
      <c r="B33" s="23"/>
      <c r="C33" s="10" t="s">
        <v>86</v>
      </c>
      <c r="D33" s="18"/>
      <c r="E33" s="19">
        <v>474</v>
      </c>
      <c r="F33" s="20">
        <f t="shared" si="0"/>
        <v>2118.3699999999981</v>
      </c>
      <c r="G33" s="51"/>
      <c r="H33" s="18">
        <v>474</v>
      </c>
      <c r="I33" s="19"/>
      <c r="J33" s="20"/>
      <c r="K33" s="20"/>
      <c r="L33" s="21">
        <f t="shared" si="1"/>
        <v>46184.6</v>
      </c>
      <c r="M33" s="18"/>
      <c r="N33" s="20"/>
      <c r="O33" s="20"/>
      <c r="P33" s="20"/>
      <c r="Q33" s="19"/>
    </row>
    <row r="34" spans="1:17" x14ac:dyDescent="0.2">
      <c r="A34" s="10">
        <v>31</v>
      </c>
      <c r="B34" s="23">
        <v>38634</v>
      </c>
      <c r="C34" s="10" t="s">
        <v>337</v>
      </c>
      <c r="D34" s="18"/>
      <c r="E34" s="19"/>
      <c r="F34" s="20">
        <f t="shared" si="0"/>
        <v>2118.3699999999981</v>
      </c>
      <c r="G34" s="51"/>
      <c r="H34" s="18"/>
      <c r="I34" s="19"/>
      <c r="J34" s="20"/>
      <c r="K34" s="20">
        <v>2310</v>
      </c>
      <c r="L34" s="21">
        <f t="shared" si="1"/>
        <v>43874.6</v>
      </c>
      <c r="M34" s="18">
        <v>2310</v>
      </c>
      <c r="N34" s="20"/>
      <c r="O34" s="20"/>
      <c r="P34" s="20"/>
      <c r="Q34" s="19"/>
    </row>
    <row r="35" spans="1:17" x14ac:dyDescent="0.2">
      <c r="A35" s="10">
        <v>32</v>
      </c>
      <c r="B35" s="23">
        <v>38703</v>
      </c>
      <c r="C35" s="10" t="s">
        <v>337</v>
      </c>
      <c r="D35" s="18"/>
      <c r="E35" s="19"/>
      <c r="F35" s="20">
        <f t="shared" si="0"/>
        <v>2118.3699999999981</v>
      </c>
      <c r="G35" s="51"/>
      <c r="H35" s="18"/>
      <c r="I35" s="19"/>
      <c r="J35" s="20"/>
      <c r="K35" s="20">
        <v>1500</v>
      </c>
      <c r="L35" s="21">
        <f t="shared" si="1"/>
        <v>42374.6</v>
      </c>
      <c r="M35" s="18">
        <v>1500</v>
      </c>
      <c r="N35" s="20"/>
      <c r="O35" s="20"/>
      <c r="P35" s="20"/>
      <c r="Q35" s="19"/>
    </row>
    <row r="36" spans="1:17" x14ac:dyDescent="0.2">
      <c r="A36" s="10">
        <v>33</v>
      </c>
      <c r="B36" s="23">
        <v>38668</v>
      </c>
      <c r="C36" s="10" t="s">
        <v>338</v>
      </c>
      <c r="D36" s="18"/>
      <c r="E36" s="19"/>
      <c r="F36" s="20">
        <f t="shared" si="0"/>
        <v>2118.3699999999981</v>
      </c>
      <c r="G36" s="51">
        <v>500</v>
      </c>
      <c r="H36" s="18"/>
      <c r="I36" s="19"/>
      <c r="J36" s="20">
        <v>500</v>
      </c>
      <c r="K36" s="20"/>
      <c r="L36" s="21">
        <f t="shared" si="1"/>
        <v>42874.6</v>
      </c>
      <c r="M36" s="18"/>
      <c r="N36" s="20"/>
      <c r="O36" s="20"/>
      <c r="P36" s="20"/>
      <c r="Q36" s="19"/>
    </row>
    <row r="37" spans="1:17" x14ac:dyDescent="0.2">
      <c r="A37" s="10">
        <v>34</v>
      </c>
      <c r="B37" s="23">
        <v>38663</v>
      </c>
      <c r="C37" s="10" t="s">
        <v>337</v>
      </c>
      <c r="D37" s="18"/>
      <c r="E37" s="19"/>
      <c r="F37" s="20">
        <f t="shared" si="0"/>
        <v>2118.3699999999981</v>
      </c>
      <c r="G37" s="51"/>
      <c r="H37" s="18"/>
      <c r="I37" s="19"/>
      <c r="J37" s="20"/>
      <c r="K37" s="20">
        <v>1600</v>
      </c>
      <c r="L37" s="21">
        <f t="shared" si="1"/>
        <v>41274.6</v>
      </c>
      <c r="M37" s="18">
        <v>1600</v>
      </c>
      <c r="N37" s="20"/>
      <c r="O37" s="20"/>
      <c r="P37" s="20"/>
      <c r="Q37" s="19"/>
    </row>
    <row r="38" spans="1:17" x14ac:dyDescent="0.2">
      <c r="A38" s="10">
        <v>35</v>
      </c>
      <c r="B38" s="23">
        <v>38684</v>
      </c>
      <c r="C38" s="10" t="s">
        <v>337</v>
      </c>
      <c r="D38" s="18"/>
      <c r="E38" s="19"/>
      <c r="F38" s="20">
        <f t="shared" si="0"/>
        <v>2118.3699999999981</v>
      </c>
      <c r="G38" s="51"/>
      <c r="H38" s="18"/>
      <c r="I38" s="19"/>
      <c r="J38" s="20"/>
      <c r="K38" s="20">
        <v>1600</v>
      </c>
      <c r="L38" s="21">
        <f t="shared" si="1"/>
        <v>39674.6</v>
      </c>
      <c r="M38" s="18">
        <v>1600</v>
      </c>
      <c r="N38" s="20"/>
      <c r="O38" s="20"/>
      <c r="P38" s="20"/>
      <c r="Q38" s="19"/>
    </row>
    <row r="39" spans="1:17" x14ac:dyDescent="0.2">
      <c r="A39" s="10">
        <v>36</v>
      </c>
      <c r="B39" s="23">
        <v>38698</v>
      </c>
      <c r="C39" s="10" t="s">
        <v>154</v>
      </c>
      <c r="D39" s="18"/>
      <c r="E39" s="19"/>
      <c r="F39" s="20">
        <f t="shared" si="0"/>
        <v>2118.3699999999981</v>
      </c>
      <c r="G39" s="51"/>
      <c r="H39" s="18"/>
      <c r="I39" s="19"/>
      <c r="J39" s="20"/>
      <c r="K39" s="20">
        <v>10204</v>
      </c>
      <c r="L39" s="21">
        <f t="shared" si="1"/>
        <v>29470.6</v>
      </c>
      <c r="M39" s="18"/>
      <c r="N39" s="20"/>
      <c r="O39" s="20">
        <v>10204</v>
      </c>
      <c r="P39" s="20"/>
      <c r="Q39" s="19"/>
    </row>
    <row r="40" spans="1:17" x14ac:dyDescent="0.2">
      <c r="A40" s="10">
        <v>37</v>
      </c>
      <c r="B40" s="23">
        <v>38689</v>
      </c>
      <c r="C40" s="10" t="s">
        <v>339</v>
      </c>
      <c r="D40" s="18"/>
      <c r="E40" s="19"/>
      <c r="F40" s="20">
        <f t="shared" si="0"/>
        <v>2118.3699999999981</v>
      </c>
      <c r="G40" s="51"/>
      <c r="H40" s="18"/>
      <c r="I40" s="19"/>
      <c r="J40" s="20"/>
      <c r="K40" s="20">
        <v>200</v>
      </c>
      <c r="L40" s="21">
        <f t="shared" si="1"/>
        <v>29270.6</v>
      </c>
      <c r="M40" s="18"/>
      <c r="N40" s="20"/>
      <c r="O40" s="20">
        <v>200</v>
      </c>
      <c r="P40" s="20"/>
      <c r="Q40" s="19"/>
    </row>
    <row r="41" spans="1:17" x14ac:dyDescent="0.2">
      <c r="A41" s="10">
        <v>38</v>
      </c>
      <c r="B41" s="23">
        <v>38689</v>
      </c>
      <c r="C41" s="10" t="s">
        <v>340</v>
      </c>
      <c r="D41" s="18"/>
      <c r="E41" s="19"/>
      <c r="F41" s="20">
        <f t="shared" si="0"/>
        <v>2118.3699999999981</v>
      </c>
      <c r="G41" s="51"/>
      <c r="H41" s="18"/>
      <c r="I41" s="19"/>
      <c r="J41" s="20"/>
      <c r="K41" s="20">
        <v>344.2</v>
      </c>
      <c r="L41" s="21">
        <f t="shared" si="1"/>
        <v>28926.399999999998</v>
      </c>
      <c r="M41" s="18"/>
      <c r="N41" s="20"/>
      <c r="O41" s="20">
        <v>344.2</v>
      </c>
      <c r="P41" s="20"/>
      <c r="Q41" s="19"/>
    </row>
    <row r="42" spans="1:17" x14ac:dyDescent="0.2">
      <c r="A42" s="10">
        <v>39</v>
      </c>
      <c r="B42" s="23">
        <v>38696</v>
      </c>
      <c r="C42" s="10" t="s">
        <v>337</v>
      </c>
      <c r="D42" s="18"/>
      <c r="E42" s="19"/>
      <c r="F42" s="20">
        <f t="shared" si="0"/>
        <v>2118.3699999999981</v>
      </c>
      <c r="G42" s="51"/>
      <c r="H42" s="18"/>
      <c r="I42" s="19"/>
      <c r="J42" s="20"/>
      <c r="K42" s="20">
        <v>1500</v>
      </c>
      <c r="L42" s="21">
        <f t="shared" si="1"/>
        <v>27426.399999999998</v>
      </c>
      <c r="M42" s="18">
        <v>1500</v>
      </c>
      <c r="N42" s="20"/>
      <c r="O42" s="20"/>
      <c r="P42" s="20"/>
      <c r="Q42" s="19"/>
    </row>
    <row r="43" spans="1:17" x14ac:dyDescent="0.2">
      <c r="A43" s="10">
        <v>40</v>
      </c>
      <c r="B43" s="23">
        <v>38365</v>
      </c>
      <c r="C43" s="10" t="s">
        <v>337</v>
      </c>
      <c r="D43" s="18"/>
      <c r="E43" s="19"/>
      <c r="F43" s="20">
        <f t="shared" si="0"/>
        <v>2118.3699999999981</v>
      </c>
      <c r="G43" s="51"/>
      <c r="H43" s="18"/>
      <c r="I43" s="19"/>
      <c r="J43" s="20"/>
      <c r="K43" s="20">
        <v>1700</v>
      </c>
      <c r="L43" s="21">
        <f t="shared" si="1"/>
        <v>25726.399999999998</v>
      </c>
      <c r="M43" s="18">
        <v>1700</v>
      </c>
      <c r="N43" s="20"/>
      <c r="O43" s="20"/>
      <c r="P43" s="20"/>
      <c r="Q43" s="19"/>
    </row>
    <row r="44" spans="1:17" x14ac:dyDescent="0.2">
      <c r="A44" s="10">
        <v>41</v>
      </c>
      <c r="B44" s="23">
        <v>38379</v>
      </c>
      <c r="C44" s="10" t="s">
        <v>337</v>
      </c>
      <c r="D44" s="18"/>
      <c r="E44" s="19"/>
      <c r="F44" s="20">
        <f t="shared" si="0"/>
        <v>2118.3699999999981</v>
      </c>
      <c r="G44" s="51"/>
      <c r="H44" s="18"/>
      <c r="I44" s="19"/>
      <c r="J44" s="20"/>
      <c r="K44" s="20">
        <v>1700</v>
      </c>
      <c r="L44" s="21">
        <f t="shared" si="1"/>
        <v>24026.399999999998</v>
      </c>
      <c r="M44" s="18">
        <v>1700</v>
      </c>
      <c r="N44" s="20"/>
      <c r="O44" s="20"/>
      <c r="P44" s="20"/>
      <c r="Q44" s="19"/>
    </row>
    <row r="45" spans="1:17" x14ac:dyDescent="0.2">
      <c r="A45" s="10">
        <v>42</v>
      </c>
      <c r="B45" s="23">
        <v>38395</v>
      </c>
      <c r="C45" s="10" t="s">
        <v>337</v>
      </c>
      <c r="D45" s="18"/>
      <c r="E45" s="19"/>
      <c r="F45" s="20">
        <f t="shared" si="0"/>
        <v>2118.3699999999981</v>
      </c>
      <c r="G45" s="51"/>
      <c r="H45" s="18"/>
      <c r="I45" s="19"/>
      <c r="J45" s="20"/>
      <c r="K45" s="20">
        <v>1600</v>
      </c>
      <c r="L45" s="21">
        <f t="shared" si="1"/>
        <v>22426.399999999998</v>
      </c>
      <c r="M45" s="18">
        <v>1600</v>
      </c>
      <c r="N45" s="20"/>
      <c r="O45" s="20"/>
      <c r="P45" s="20"/>
      <c r="Q45" s="19"/>
    </row>
    <row r="46" spans="1:17" x14ac:dyDescent="0.2">
      <c r="A46" s="10">
        <v>43</v>
      </c>
      <c r="B46" s="23">
        <v>38428</v>
      </c>
      <c r="C46" s="10" t="s">
        <v>337</v>
      </c>
      <c r="D46" s="18"/>
      <c r="E46" s="19"/>
      <c r="F46" s="20">
        <f t="shared" si="0"/>
        <v>2118.3699999999981</v>
      </c>
      <c r="G46" s="51"/>
      <c r="H46" s="18"/>
      <c r="I46" s="19"/>
      <c r="J46" s="20"/>
      <c r="K46" s="20">
        <v>1500</v>
      </c>
      <c r="L46" s="21">
        <f t="shared" si="1"/>
        <v>20926.399999999998</v>
      </c>
      <c r="M46" s="18">
        <v>1500</v>
      </c>
      <c r="N46" s="20"/>
      <c r="O46" s="20"/>
      <c r="P46" s="20"/>
      <c r="Q46" s="19"/>
    </row>
    <row r="47" spans="1:17" x14ac:dyDescent="0.2">
      <c r="A47" s="10">
        <v>44</v>
      </c>
      <c r="B47" s="23">
        <v>38436</v>
      </c>
      <c r="C47" s="10" t="s">
        <v>337</v>
      </c>
      <c r="D47" s="18"/>
      <c r="E47" s="19"/>
      <c r="F47" s="20">
        <f t="shared" si="0"/>
        <v>2118.3699999999981</v>
      </c>
      <c r="G47" s="51"/>
      <c r="H47" s="18"/>
      <c r="I47" s="19"/>
      <c r="J47" s="20"/>
      <c r="K47" s="20">
        <v>1500</v>
      </c>
      <c r="L47" s="21">
        <f t="shared" si="1"/>
        <v>19426.399999999998</v>
      </c>
      <c r="M47" s="18">
        <v>1500</v>
      </c>
      <c r="N47" s="20"/>
      <c r="O47" s="20"/>
      <c r="P47" s="20"/>
      <c r="Q47" s="19"/>
    </row>
    <row r="48" spans="1:17" x14ac:dyDescent="0.2">
      <c r="A48" s="10">
        <v>45</v>
      </c>
      <c r="B48" s="23">
        <v>38470</v>
      </c>
      <c r="C48" s="10" t="s">
        <v>341</v>
      </c>
      <c r="D48" s="18"/>
      <c r="E48" s="19"/>
      <c r="F48" s="20">
        <f t="shared" si="0"/>
        <v>2118.3699999999981</v>
      </c>
      <c r="G48" s="51"/>
      <c r="H48" s="18"/>
      <c r="I48" s="19"/>
      <c r="J48" s="20"/>
      <c r="K48" s="20">
        <v>3510</v>
      </c>
      <c r="L48" s="21">
        <f t="shared" si="1"/>
        <v>15916.399999999998</v>
      </c>
      <c r="M48" s="18"/>
      <c r="N48" s="20"/>
      <c r="O48" s="20"/>
      <c r="P48" s="20"/>
      <c r="Q48" s="19">
        <v>3510</v>
      </c>
    </row>
    <row r="49" spans="1:17" x14ac:dyDescent="0.2">
      <c r="A49" s="10">
        <v>46</v>
      </c>
      <c r="B49" s="23">
        <v>38496</v>
      </c>
      <c r="C49" s="10" t="s">
        <v>342</v>
      </c>
      <c r="D49" s="18"/>
      <c r="E49" s="19"/>
      <c r="F49" s="20">
        <f t="shared" si="0"/>
        <v>2118.3699999999981</v>
      </c>
      <c r="G49" s="51"/>
      <c r="H49" s="18"/>
      <c r="I49" s="19"/>
      <c r="J49" s="20"/>
      <c r="K49" s="20">
        <v>5500</v>
      </c>
      <c r="L49" s="21">
        <f t="shared" si="1"/>
        <v>10416.399999999998</v>
      </c>
      <c r="M49" s="18"/>
      <c r="N49" s="20"/>
      <c r="O49" s="20"/>
      <c r="P49" s="20">
        <v>5500</v>
      </c>
      <c r="Q49" s="19"/>
    </row>
    <row r="50" spans="1:17" x14ac:dyDescent="0.2">
      <c r="A50" s="10">
        <v>47</v>
      </c>
      <c r="B50" s="23">
        <v>38512</v>
      </c>
      <c r="C50" s="10" t="s">
        <v>343</v>
      </c>
      <c r="D50" s="18"/>
      <c r="E50" s="19"/>
      <c r="F50" s="20">
        <f t="shared" si="0"/>
        <v>2118.3699999999981</v>
      </c>
      <c r="G50" s="51"/>
      <c r="H50" s="18"/>
      <c r="I50" s="19"/>
      <c r="J50" s="20"/>
      <c r="K50" s="20">
        <v>3510</v>
      </c>
      <c r="L50" s="21">
        <f t="shared" si="1"/>
        <v>6906.3999999999978</v>
      </c>
      <c r="M50" s="18"/>
      <c r="N50" s="20">
        <v>3510</v>
      </c>
      <c r="O50" s="20"/>
      <c r="P50" s="20"/>
      <c r="Q50" s="19"/>
    </row>
    <row r="51" spans="1:17" x14ac:dyDescent="0.2">
      <c r="A51" s="10">
        <v>48</v>
      </c>
      <c r="B51" s="23">
        <v>38510</v>
      </c>
      <c r="C51" s="10" t="s">
        <v>344</v>
      </c>
      <c r="D51" s="18"/>
      <c r="E51" s="19"/>
      <c r="F51" s="20">
        <f t="shared" si="0"/>
        <v>2118.3699999999981</v>
      </c>
      <c r="G51" s="51"/>
      <c r="H51" s="18"/>
      <c r="I51" s="19"/>
      <c r="J51" s="20"/>
      <c r="K51" s="20">
        <v>520</v>
      </c>
      <c r="L51" s="21">
        <f t="shared" si="1"/>
        <v>6386.3999999999978</v>
      </c>
      <c r="M51" s="18"/>
      <c r="N51" s="20">
        <v>520</v>
      </c>
      <c r="O51" s="20"/>
      <c r="P51" s="20"/>
      <c r="Q51" s="19"/>
    </row>
    <row r="52" spans="1:17" x14ac:dyDescent="0.2">
      <c r="A52" s="10">
        <v>49</v>
      </c>
      <c r="B52" s="23">
        <v>38519</v>
      </c>
      <c r="C52" s="10" t="s">
        <v>4</v>
      </c>
      <c r="D52" s="18"/>
      <c r="E52" s="19"/>
      <c r="F52" s="20">
        <f t="shared" si="0"/>
        <v>2118.3699999999981</v>
      </c>
      <c r="G52" s="51"/>
      <c r="H52" s="18"/>
      <c r="I52" s="19"/>
      <c r="J52" s="20"/>
      <c r="K52" s="20">
        <v>5453</v>
      </c>
      <c r="L52" s="21">
        <f t="shared" si="1"/>
        <v>933.39999999999782</v>
      </c>
      <c r="M52" s="18"/>
      <c r="N52" s="20"/>
      <c r="O52" s="20"/>
      <c r="P52" s="20">
        <v>5453</v>
      </c>
      <c r="Q52" s="19"/>
    </row>
    <row r="53" spans="1:17" x14ac:dyDescent="0.2">
      <c r="A53" s="10">
        <v>50</v>
      </c>
      <c r="B53" s="23">
        <v>38519</v>
      </c>
      <c r="C53" s="10" t="s">
        <v>4</v>
      </c>
      <c r="D53" s="18"/>
      <c r="E53" s="19"/>
      <c r="F53" s="20">
        <f t="shared" si="0"/>
        <v>2118.3699999999981</v>
      </c>
      <c r="G53" s="51"/>
      <c r="H53" s="18"/>
      <c r="I53" s="19"/>
      <c r="J53" s="20"/>
      <c r="K53" s="20">
        <v>584</v>
      </c>
      <c r="L53" s="21">
        <f t="shared" si="1"/>
        <v>349.39999999999782</v>
      </c>
      <c r="M53" s="18"/>
      <c r="N53" s="20"/>
      <c r="O53" s="20"/>
      <c r="P53" s="20">
        <v>584</v>
      </c>
      <c r="Q53" s="19"/>
    </row>
    <row r="54" spans="1:17" x14ac:dyDescent="0.2">
      <c r="A54" s="10">
        <v>51</v>
      </c>
      <c r="B54" s="23">
        <v>38518</v>
      </c>
      <c r="C54" s="10" t="s">
        <v>345</v>
      </c>
      <c r="D54" s="18"/>
      <c r="E54" s="19"/>
      <c r="F54" s="20">
        <f t="shared" si="0"/>
        <v>2118.3699999999981</v>
      </c>
      <c r="G54" s="51"/>
      <c r="H54" s="18"/>
      <c r="I54" s="19"/>
      <c r="J54" s="20"/>
      <c r="K54" s="20"/>
      <c r="L54" s="21">
        <f t="shared" si="1"/>
        <v>349.39999999999782</v>
      </c>
      <c r="M54" s="18"/>
      <c r="N54" s="20">
        <v>5903</v>
      </c>
      <c r="O54" s="20"/>
      <c r="P54" s="20"/>
      <c r="Q54" s="19"/>
    </row>
    <row r="55" spans="1:17" x14ac:dyDescent="0.2">
      <c r="A55" s="10">
        <v>52</v>
      </c>
      <c r="B55" s="23"/>
      <c r="C55" s="10"/>
      <c r="D55" s="18"/>
      <c r="E55" s="19"/>
      <c r="F55" s="20">
        <f t="shared" si="0"/>
        <v>2118.3699999999981</v>
      </c>
      <c r="G55" s="51"/>
      <c r="H55" s="18"/>
      <c r="I55" s="19"/>
      <c r="J55" s="20"/>
      <c r="K55" s="20"/>
      <c r="L55" s="21">
        <f t="shared" si="1"/>
        <v>349.39999999999782</v>
      </c>
      <c r="M55" s="18"/>
      <c r="N55" s="20"/>
      <c r="O55" s="20"/>
      <c r="P55" s="20"/>
      <c r="Q55" s="19"/>
    </row>
    <row r="56" spans="1:17" x14ac:dyDescent="0.2">
      <c r="A56" s="25"/>
      <c r="B56" s="26"/>
      <c r="C56" s="25"/>
      <c r="D56" s="12">
        <f>SUM(D4:D55)</f>
        <v>50527.950000000004</v>
      </c>
      <c r="E56" s="13">
        <f>SUM(E4:E55)</f>
        <v>52336</v>
      </c>
      <c r="F56" s="45">
        <f>SUM(D56-E56+F4)</f>
        <v>2118.3700000000044</v>
      </c>
      <c r="G56" s="52">
        <f>SUM(G4:G55)</f>
        <v>50900</v>
      </c>
      <c r="H56" s="12">
        <f>SUM(H4:H55)</f>
        <v>2533</v>
      </c>
      <c r="I56" s="13">
        <f>SUM(I4:I55)</f>
        <v>127.94999999999999</v>
      </c>
      <c r="J56" s="15">
        <f>SUM(J4:J55)</f>
        <v>44400</v>
      </c>
      <c r="K56" s="15">
        <f>SUM(K4:K55)</f>
        <v>46335.199999999997</v>
      </c>
      <c r="L56" s="46">
        <f>SUM(L4+J56-K56)</f>
        <v>349.40000000000146</v>
      </c>
      <c r="M56" s="47">
        <f>SUM(M4:M55)</f>
        <v>16510</v>
      </c>
      <c r="N56" s="47">
        <f>SUM(N5:N55)</f>
        <v>9933</v>
      </c>
      <c r="O56" s="47">
        <f>SUM(O4:O55)</f>
        <v>10748.2</v>
      </c>
      <c r="P56" s="47">
        <f>SUM(P4:P55)</f>
        <v>11537</v>
      </c>
      <c r="Q56" s="47">
        <f>SUM(Q4:Q55)</f>
        <v>3510</v>
      </c>
    </row>
    <row r="57" spans="1:17" x14ac:dyDescent="0.2">
      <c r="B57" s="27"/>
    </row>
    <row r="58" spans="1:17" x14ac:dyDescent="0.2">
      <c r="B58" s="27"/>
    </row>
    <row r="59" spans="1:17" x14ac:dyDescent="0.2">
      <c r="B59" s="27"/>
    </row>
    <row r="60" spans="1:17" x14ac:dyDescent="0.2">
      <c r="B60" s="29" t="s">
        <v>147</v>
      </c>
      <c r="C60" s="1" t="s">
        <v>148</v>
      </c>
      <c r="D60" s="2">
        <v>50900</v>
      </c>
    </row>
    <row r="61" spans="1:17" x14ac:dyDescent="0.2">
      <c r="B61" s="27"/>
      <c r="C61" s="1" t="s">
        <v>85</v>
      </c>
      <c r="D61" s="2">
        <v>127.95</v>
      </c>
    </row>
    <row r="62" spans="1:17" x14ac:dyDescent="0.2">
      <c r="B62" s="27"/>
      <c r="C62" s="1" t="s">
        <v>151</v>
      </c>
      <c r="D62" s="2">
        <v>3926.42</v>
      </c>
    </row>
    <row r="63" spans="1:17" x14ac:dyDescent="0.2">
      <c r="B63" s="27"/>
      <c r="C63" s="1" t="s">
        <v>316</v>
      </c>
      <c r="D63" s="2">
        <v>2284.6</v>
      </c>
    </row>
    <row r="64" spans="1:17" x14ac:dyDescent="0.2">
      <c r="B64" s="27" t="s">
        <v>152</v>
      </c>
      <c r="D64" s="31">
        <f>SUM(D60:D63)</f>
        <v>57238.969999999994</v>
      </c>
    </row>
    <row r="65" spans="2:10" x14ac:dyDescent="0.2">
      <c r="B65" s="27"/>
    </row>
    <row r="66" spans="2:10" x14ac:dyDescent="0.2">
      <c r="B66" s="29" t="s">
        <v>153</v>
      </c>
      <c r="C66" s="1" t="s">
        <v>346</v>
      </c>
      <c r="D66" s="2">
        <v>16510</v>
      </c>
    </row>
    <row r="67" spans="2:10" x14ac:dyDescent="0.2">
      <c r="B67" s="27"/>
      <c r="C67" s="1" t="s">
        <v>154</v>
      </c>
      <c r="D67" s="2">
        <v>10748.2</v>
      </c>
    </row>
    <row r="68" spans="2:10" x14ac:dyDescent="0.2">
      <c r="B68" s="27"/>
      <c r="C68" s="1" t="s">
        <v>155</v>
      </c>
      <c r="D68" s="2">
        <v>3510</v>
      </c>
    </row>
    <row r="69" spans="2:10" x14ac:dyDescent="0.2">
      <c r="B69" s="27"/>
      <c r="C69" s="1" t="s">
        <v>16</v>
      </c>
      <c r="D69" s="2">
        <v>9933</v>
      </c>
    </row>
    <row r="70" spans="2:10" x14ac:dyDescent="0.2">
      <c r="B70" s="27"/>
      <c r="C70" s="1" t="s">
        <v>86</v>
      </c>
      <c r="D70" s="2">
        <v>2533</v>
      </c>
    </row>
    <row r="71" spans="2:10" x14ac:dyDescent="0.2">
      <c r="B71" s="27"/>
      <c r="C71" s="1" t="s">
        <v>157</v>
      </c>
      <c r="D71" s="2">
        <v>11537</v>
      </c>
    </row>
    <row r="72" spans="2:10" x14ac:dyDescent="0.2">
      <c r="B72" s="27"/>
      <c r="D72" s="31">
        <f>SUM(D66:D71)</f>
        <v>54771.199999999997</v>
      </c>
    </row>
    <row r="73" spans="2:10" x14ac:dyDescent="0.2">
      <c r="B73" s="27"/>
    </row>
    <row r="74" spans="2:10" x14ac:dyDescent="0.2">
      <c r="B74" s="35" t="s">
        <v>10</v>
      </c>
      <c r="C74" s="36"/>
      <c r="D74" s="31">
        <f>SUM(D64-D72)</f>
        <v>2467.7699999999968</v>
      </c>
      <c r="F74" s="2" t="s">
        <v>318</v>
      </c>
      <c r="J74" s="2">
        <v>2118.37</v>
      </c>
    </row>
    <row r="75" spans="2:10" x14ac:dyDescent="0.2">
      <c r="B75" s="27"/>
      <c r="H75" s="2" t="s">
        <v>319</v>
      </c>
      <c r="J75" s="2">
        <v>349.4</v>
      </c>
    </row>
  </sheetData>
  <sheetProtection selectLockedCells="1" selectUnlockedCells="1"/>
  <phoneticPr fontId="0" type="noConversion"/>
  <printOptions gridLines="1"/>
  <pageMargins left="0.39374999999999999" right="0.39374999999999999" top="0.59097222222222223" bottom="0" header="0.31527777777777777" footer="0"/>
  <pageSetup paperSize="9" firstPageNumber="0" orientation="landscape" horizontalDpi="300" verticalDpi="300"/>
  <headerFooter alignWithMargins="0">
    <oddHeader>&amp;C2003-2004</oddHeader>
    <oddFooter>&amp;CStrana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9"/>
  <sheetViews>
    <sheetView zoomScale="55" zoomScaleNormal="55" workbookViewId="0">
      <pane xSplit="3" ySplit="3" topLeftCell="D30" activePane="bottomRight" state="frozen"/>
      <selection pane="topRight" activeCell="D1" sqref="D1"/>
      <selection pane="bottomLeft" activeCell="A30" sqref="A30"/>
      <selection pane="bottomRight" activeCell="U31" sqref="U31"/>
    </sheetView>
  </sheetViews>
  <sheetFormatPr defaultColWidth="9" defaultRowHeight="14.25" x14ac:dyDescent="0.2"/>
  <cols>
    <col min="1" max="1" width="3.5" style="1" customWidth="1"/>
    <col min="2" max="2" width="9.125" style="1" customWidth="1"/>
    <col min="3" max="3" width="23" style="1" customWidth="1"/>
    <col min="4" max="8" width="9" style="2"/>
    <col min="9" max="9" width="7.625" style="2" customWidth="1"/>
    <col min="10" max="10" width="7.125" style="2" customWidth="1"/>
    <col min="11" max="11" width="8.625" style="2" customWidth="1"/>
    <col min="12" max="13" width="9" style="2"/>
    <col min="14" max="14" width="9.875" style="2" customWidth="1"/>
    <col min="15" max="15" width="9.125" style="2" customWidth="1"/>
    <col min="16" max="17" width="9" style="2"/>
    <col min="18" max="19" width="7.625" style="2" customWidth="1"/>
    <col min="20" max="16384" width="9" style="1"/>
  </cols>
  <sheetData>
    <row r="1" spans="1:19" x14ac:dyDescent="0.2">
      <c r="A1" s="1" t="s">
        <v>347</v>
      </c>
    </row>
    <row r="2" spans="1:19" x14ac:dyDescent="0.2">
      <c r="A2" s="3"/>
      <c r="B2" s="4"/>
      <c r="C2" s="4"/>
      <c r="D2" s="5" t="s">
        <v>1</v>
      </c>
      <c r="E2" s="6" t="s">
        <v>1</v>
      </c>
      <c r="F2" s="7" t="s">
        <v>2</v>
      </c>
      <c r="G2" s="48"/>
      <c r="H2" s="48"/>
      <c r="I2" s="5"/>
      <c r="J2" s="6"/>
      <c r="K2" s="5" t="s">
        <v>3</v>
      </c>
      <c r="L2" s="6"/>
      <c r="M2" s="7"/>
      <c r="N2" s="5"/>
      <c r="O2" s="53"/>
      <c r="P2" s="8"/>
      <c r="Q2" s="8"/>
      <c r="R2" s="8"/>
      <c r="S2" s="6"/>
    </row>
    <row r="3" spans="1:19" x14ac:dyDescent="0.2">
      <c r="A3" s="10" t="s">
        <v>5</v>
      </c>
      <c r="B3" s="11" t="s">
        <v>6</v>
      </c>
      <c r="C3" s="11" t="s">
        <v>7</v>
      </c>
      <c r="D3" s="12" t="s">
        <v>8</v>
      </c>
      <c r="E3" s="13" t="s">
        <v>9</v>
      </c>
      <c r="F3" s="14" t="s">
        <v>10</v>
      </c>
      <c r="G3" s="48" t="s">
        <v>320</v>
      </c>
      <c r="H3" s="49" t="s">
        <v>348</v>
      </c>
      <c r="I3" s="12" t="s">
        <v>11</v>
      </c>
      <c r="J3" s="13" t="s">
        <v>159</v>
      </c>
      <c r="K3" s="12" t="s">
        <v>13</v>
      </c>
      <c r="L3" s="13" t="s">
        <v>14</v>
      </c>
      <c r="M3" s="14" t="s">
        <v>10</v>
      </c>
      <c r="N3" s="12" t="s">
        <v>15</v>
      </c>
      <c r="O3" s="52" t="s">
        <v>19</v>
      </c>
      <c r="P3" s="15" t="s">
        <v>16</v>
      </c>
      <c r="Q3" s="15" t="s">
        <v>17</v>
      </c>
      <c r="R3" s="15" t="s">
        <v>18</v>
      </c>
      <c r="S3" s="13" t="s">
        <v>349</v>
      </c>
    </row>
    <row r="4" spans="1:19" x14ac:dyDescent="0.2">
      <c r="A4" s="10">
        <v>1</v>
      </c>
      <c r="B4" s="17"/>
      <c r="C4" s="3" t="s">
        <v>350</v>
      </c>
      <c r="D4" s="18"/>
      <c r="E4" s="19"/>
      <c r="F4" s="20">
        <v>2118.37</v>
      </c>
      <c r="G4" s="50"/>
      <c r="H4" s="50"/>
      <c r="I4" s="5"/>
      <c r="J4" s="6"/>
      <c r="K4" s="20"/>
      <c r="L4" s="20"/>
      <c r="M4" s="21">
        <v>349.4</v>
      </c>
      <c r="N4" s="20"/>
      <c r="O4" s="20"/>
      <c r="P4" s="20"/>
      <c r="Q4" s="20"/>
      <c r="R4" s="20"/>
      <c r="S4" s="19"/>
    </row>
    <row r="5" spans="1:19" x14ac:dyDescent="0.2">
      <c r="A5" s="10">
        <v>2</v>
      </c>
      <c r="B5" s="17" t="s">
        <v>351</v>
      </c>
      <c r="C5" s="10" t="s">
        <v>352</v>
      </c>
      <c r="D5" s="18">
        <v>32000</v>
      </c>
      <c r="E5" s="19"/>
      <c r="F5" s="20">
        <f t="shared" ref="F5:F55" si="0">SUM(F4+D5-E5)</f>
        <v>34118.370000000003</v>
      </c>
      <c r="G5" s="51">
        <v>32000</v>
      </c>
      <c r="H5" s="51"/>
      <c r="I5" s="18"/>
      <c r="J5" s="19"/>
      <c r="K5" s="20"/>
      <c r="L5" s="20"/>
      <c r="M5" s="21">
        <f t="shared" ref="M5:M55" si="1">SUM(M4+K5-L5)</f>
        <v>349.4</v>
      </c>
      <c r="N5" s="20"/>
      <c r="O5" s="20"/>
      <c r="P5" s="20"/>
      <c r="Q5" s="20"/>
      <c r="R5" s="20"/>
      <c r="S5" s="19"/>
    </row>
    <row r="6" spans="1:19" x14ac:dyDescent="0.2">
      <c r="A6" s="10">
        <v>3</v>
      </c>
      <c r="B6" s="17"/>
      <c r="C6" s="10" t="s">
        <v>85</v>
      </c>
      <c r="D6" s="18">
        <v>7.85</v>
      </c>
      <c r="E6" s="19"/>
      <c r="F6" s="20">
        <f t="shared" si="0"/>
        <v>34126.22</v>
      </c>
      <c r="G6" s="51"/>
      <c r="H6" s="51"/>
      <c r="I6" s="18"/>
      <c r="J6" s="19">
        <v>7.85</v>
      </c>
      <c r="K6" s="20"/>
      <c r="L6" s="20"/>
      <c r="M6" s="21">
        <f t="shared" si="1"/>
        <v>349.4</v>
      </c>
      <c r="N6" s="20"/>
      <c r="O6" s="20"/>
      <c r="P6" s="20"/>
      <c r="Q6" s="20"/>
      <c r="R6" s="20"/>
      <c r="S6" s="19"/>
    </row>
    <row r="7" spans="1:19" x14ac:dyDescent="0.2">
      <c r="A7" s="10">
        <v>4</v>
      </c>
      <c r="B7" s="23"/>
      <c r="C7" s="10" t="s">
        <v>86</v>
      </c>
      <c r="D7" s="18"/>
      <c r="E7" s="19">
        <v>670</v>
      </c>
      <c r="F7" s="20">
        <f t="shared" si="0"/>
        <v>33456.22</v>
      </c>
      <c r="G7" s="51"/>
      <c r="H7" s="51"/>
      <c r="I7" s="18">
        <v>670</v>
      </c>
      <c r="J7" s="19"/>
      <c r="K7" s="20"/>
      <c r="L7" s="20"/>
      <c r="M7" s="21">
        <f t="shared" si="1"/>
        <v>349.4</v>
      </c>
      <c r="N7" s="20"/>
      <c r="O7" s="20"/>
      <c r="P7" s="20"/>
      <c r="Q7" s="20"/>
      <c r="R7" s="20"/>
      <c r="S7" s="19"/>
    </row>
    <row r="8" spans="1:19" x14ac:dyDescent="0.2">
      <c r="A8" s="10">
        <v>5</v>
      </c>
      <c r="B8" s="23" t="s">
        <v>353</v>
      </c>
      <c r="C8" s="10" t="s">
        <v>354</v>
      </c>
      <c r="D8" s="18">
        <v>11000</v>
      </c>
      <c r="E8" s="19"/>
      <c r="F8" s="20">
        <f t="shared" si="0"/>
        <v>44456.22</v>
      </c>
      <c r="G8" s="51">
        <v>11000</v>
      </c>
      <c r="H8" s="51"/>
      <c r="I8" s="18"/>
      <c r="J8" s="19"/>
      <c r="K8" s="20"/>
      <c r="L8" s="20"/>
      <c r="M8" s="21">
        <f t="shared" si="1"/>
        <v>349.4</v>
      </c>
      <c r="N8" s="20"/>
      <c r="O8" s="20"/>
      <c r="P8" s="20"/>
      <c r="Q8" s="20"/>
      <c r="R8" s="20"/>
      <c r="S8" s="19"/>
    </row>
    <row r="9" spans="1:19" x14ac:dyDescent="0.2">
      <c r="A9" s="10">
        <v>6</v>
      </c>
      <c r="B9" s="23"/>
      <c r="C9" s="10" t="s">
        <v>86</v>
      </c>
      <c r="D9" s="18"/>
      <c r="E9" s="19">
        <v>80</v>
      </c>
      <c r="F9" s="20">
        <f t="shared" si="0"/>
        <v>44376.22</v>
      </c>
      <c r="G9" s="51"/>
      <c r="H9" s="51"/>
      <c r="I9" s="18">
        <v>80</v>
      </c>
      <c r="J9" s="19"/>
      <c r="K9" s="20"/>
      <c r="L9" s="20"/>
      <c r="M9" s="21">
        <f t="shared" si="1"/>
        <v>349.4</v>
      </c>
      <c r="N9" s="20"/>
      <c r="O9" s="20"/>
      <c r="P9" s="20"/>
      <c r="Q9" s="20"/>
      <c r="R9" s="20"/>
      <c r="S9" s="19"/>
    </row>
    <row r="10" spans="1:19" x14ac:dyDescent="0.2">
      <c r="A10" s="10">
        <v>7</v>
      </c>
      <c r="B10" s="23" t="s">
        <v>355</v>
      </c>
      <c r="C10" s="10" t="s">
        <v>356</v>
      </c>
      <c r="D10" s="18">
        <v>5500</v>
      </c>
      <c r="E10" s="19"/>
      <c r="F10" s="20">
        <f t="shared" si="0"/>
        <v>49876.22</v>
      </c>
      <c r="G10" s="51">
        <v>5500</v>
      </c>
      <c r="H10" s="51"/>
      <c r="I10" s="18"/>
      <c r="J10" s="19"/>
      <c r="K10" s="20"/>
      <c r="L10" s="20"/>
      <c r="M10" s="21">
        <f t="shared" si="1"/>
        <v>349.4</v>
      </c>
      <c r="N10" s="20"/>
      <c r="O10" s="20"/>
      <c r="P10" s="20"/>
      <c r="Q10" s="20"/>
      <c r="R10" s="20"/>
      <c r="S10" s="19"/>
    </row>
    <row r="11" spans="1:19" x14ac:dyDescent="0.2">
      <c r="A11" s="10">
        <v>8</v>
      </c>
      <c r="B11" s="23"/>
      <c r="C11" s="10" t="s">
        <v>86</v>
      </c>
      <c r="D11" s="18"/>
      <c r="E11" s="19">
        <v>64</v>
      </c>
      <c r="F11" s="20">
        <f t="shared" si="0"/>
        <v>49812.22</v>
      </c>
      <c r="G11" s="51"/>
      <c r="H11" s="51"/>
      <c r="I11" s="18">
        <v>64</v>
      </c>
      <c r="J11" s="19"/>
      <c r="K11" s="20"/>
      <c r="L11" s="20"/>
      <c r="M11" s="21">
        <f t="shared" si="1"/>
        <v>349.4</v>
      </c>
      <c r="N11" s="20"/>
      <c r="O11" s="20"/>
      <c r="P11" s="20"/>
      <c r="Q11" s="20"/>
      <c r="R11" s="20"/>
      <c r="S11" s="19"/>
    </row>
    <row r="12" spans="1:19" x14ac:dyDescent="0.2">
      <c r="A12" s="10">
        <v>9</v>
      </c>
      <c r="B12" s="23">
        <v>38668</v>
      </c>
      <c r="C12" s="10" t="s">
        <v>329</v>
      </c>
      <c r="D12" s="18"/>
      <c r="E12" s="19">
        <v>11000</v>
      </c>
      <c r="F12" s="20">
        <f t="shared" si="0"/>
        <v>38812.22</v>
      </c>
      <c r="G12" s="51" t="s">
        <v>2</v>
      </c>
      <c r="H12" s="51">
        <v>11000</v>
      </c>
      <c r="I12" s="18"/>
      <c r="J12" s="19"/>
      <c r="K12" s="20"/>
      <c r="L12" s="20"/>
      <c r="M12" s="21">
        <f t="shared" si="1"/>
        <v>349.4</v>
      </c>
      <c r="N12" s="20"/>
      <c r="O12" s="20"/>
      <c r="P12" s="20"/>
      <c r="Q12" s="20"/>
      <c r="R12" s="20"/>
      <c r="S12" s="19"/>
    </row>
    <row r="13" spans="1:19" x14ac:dyDescent="0.2">
      <c r="A13" s="10">
        <v>10</v>
      </c>
      <c r="B13" s="23">
        <v>38667</v>
      </c>
      <c r="C13" s="10" t="s">
        <v>329</v>
      </c>
      <c r="D13" s="18"/>
      <c r="E13" s="19">
        <v>15000</v>
      </c>
      <c r="F13" s="20">
        <f t="shared" si="0"/>
        <v>23812.22</v>
      </c>
      <c r="G13" s="51" t="s">
        <v>2</v>
      </c>
      <c r="H13" s="51">
        <v>15000</v>
      </c>
      <c r="I13" s="18"/>
      <c r="J13" s="19"/>
      <c r="K13" s="20"/>
      <c r="L13" s="20"/>
      <c r="M13" s="21">
        <f t="shared" si="1"/>
        <v>349.4</v>
      </c>
      <c r="N13" s="20"/>
      <c r="O13" s="20"/>
      <c r="P13" s="20"/>
      <c r="Q13" s="20"/>
      <c r="R13" s="20"/>
      <c r="S13" s="19"/>
    </row>
    <row r="14" spans="1:19" x14ac:dyDescent="0.2">
      <c r="A14" s="10">
        <v>11</v>
      </c>
      <c r="B14" s="23">
        <v>38667</v>
      </c>
      <c r="C14" s="10" t="s">
        <v>357</v>
      </c>
      <c r="D14" s="18"/>
      <c r="E14" s="19"/>
      <c r="F14" s="20">
        <f t="shared" si="0"/>
        <v>23812.22</v>
      </c>
      <c r="G14" s="51"/>
      <c r="H14" s="51"/>
      <c r="I14" s="18"/>
      <c r="J14" s="19"/>
      <c r="K14" s="20">
        <v>11000</v>
      </c>
      <c r="L14" s="20"/>
      <c r="M14" s="21">
        <f t="shared" si="1"/>
        <v>11349.4</v>
      </c>
      <c r="N14" s="20"/>
      <c r="O14" s="20"/>
      <c r="P14" s="20"/>
      <c r="Q14" s="20"/>
      <c r="R14" s="20"/>
      <c r="S14" s="19"/>
    </row>
    <row r="15" spans="1:19" x14ac:dyDescent="0.2">
      <c r="A15" s="10">
        <v>12</v>
      </c>
      <c r="B15" s="23">
        <v>38668</v>
      </c>
      <c r="C15" s="10" t="s">
        <v>357</v>
      </c>
      <c r="D15" s="18"/>
      <c r="E15" s="19"/>
      <c r="F15" s="20">
        <f t="shared" si="0"/>
        <v>23812.22</v>
      </c>
      <c r="G15" s="51"/>
      <c r="H15" s="51"/>
      <c r="I15" s="18"/>
      <c r="J15" s="19"/>
      <c r="K15" s="20">
        <v>15000</v>
      </c>
      <c r="L15" s="20"/>
      <c r="M15" s="21">
        <f t="shared" si="1"/>
        <v>26349.4</v>
      </c>
      <c r="N15" s="20"/>
      <c r="O15" s="20"/>
      <c r="P15" s="20"/>
      <c r="Q15" s="20"/>
      <c r="R15" s="20"/>
      <c r="S15" s="19"/>
    </row>
    <row r="16" spans="1:19" x14ac:dyDescent="0.2">
      <c r="A16" s="10">
        <v>13</v>
      </c>
      <c r="B16" s="23">
        <v>38675</v>
      </c>
      <c r="C16" s="10" t="s">
        <v>358</v>
      </c>
      <c r="D16" s="18"/>
      <c r="E16" s="19"/>
      <c r="F16" s="20">
        <f t="shared" si="0"/>
        <v>23812.22</v>
      </c>
      <c r="G16" s="51"/>
      <c r="H16" s="51"/>
      <c r="I16" s="18"/>
      <c r="J16" s="19"/>
      <c r="K16" s="20"/>
      <c r="L16" s="20">
        <v>940</v>
      </c>
      <c r="M16" s="21">
        <f t="shared" si="1"/>
        <v>25409.4</v>
      </c>
      <c r="N16" s="20"/>
      <c r="O16" s="20">
        <v>940</v>
      </c>
      <c r="P16" s="20"/>
      <c r="Q16" s="20"/>
      <c r="R16" s="20"/>
      <c r="S16" s="19"/>
    </row>
    <row r="17" spans="1:21" x14ac:dyDescent="0.2">
      <c r="A17" s="10">
        <v>14</v>
      </c>
      <c r="B17" s="23" t="s">
        <v>359</v>
      </c>
      <c r="C17" s="10" t="s">
        <v>360</v>
      </c>
      <c r="D17" s="18"/>
      <c r="E17" s="54">
        <v>13490</v>
      </c>
      <c r="F17" s="20">
        <f t="shared" si="0"/>
        <v>10322.220000000001</v>
      </c>
      <c r="G17" s="51"/>
      <c r="H17" s="51"/>
      <c r="I17" s="18"/>
      <c r="J17" s="19"/>
      <c r="K17" s="20"/>
      <c r="L17" s="20"/>
      <c r="M17" s="21">
        <f t="shared" si="1"/>
        <v>25409.4</v>
      </c>
      <c r="N17" s="20"/>
      <c r="O17" s="20"/>
      <c r="P17" s="20"/>
      <c r="Q17" s="20">
        <v>13490</v>
      </c>
      <c r="R17" s="20"/>
      <c r="S17" s="19"/>
    </row>
    <row r="18" spans="1:21" x14ac:dyDescent="0.2">
      <c r="A18" s="10">
        <v>15</v>
      </c>
      <c r="B18" s="23"/>
      <c r="C18" s="10" t="s">
        <v>320</v>
      </c>
      <c r="D18" s="18">
        <v>300</v>
      </c>
      <c r="E18" s="19"/>
      <c r="F18" s="20">
        <f t="shared" si="0"/>
        <v>10622.220000000001</v>
      </c>
      <c r="G18" s="51">
        <v>300</v>
      </c>
      <c r="H18" s="51"/>
      <c r="I18" s="18"/>
      <c r="J18" s="19"/>
      <c r="K18" s="20"/>
      <c r="L18" s="20"/>
      <c r="M18" s="21">
        <f t="shared" si="1"/>
        <v>25409.4</v>
      </c>
      <c r="N18" s="20"/>
      <c r="O18" s="20"/>
      <c r="P18" s="20"/>
      <c r="Q18" s="20"/>
      <c r="R18" s="20"/>
      <c r="S18" s="19"/>
    </row>
    <row r="19" spans="1:21" x14ac:dyDescent="0.2">
      <c r="A19" s="10">
        <v>16</v>
      </c>
      <c r="B19" s="23"/>
      <c r="C19" s="10" t="s">
        <v>85</v>
      </c>
      <c r="D19" s="18">
        <v>36.64</v>
      </c>
      <c r="E19" s="19"/>
      <c r="F19" s="20">
        <f t="shared" si="0"/>
        <v>10658.86</v>
      </c>
      <c r="G19" s="51"/>
      <c r="H19" s="51"/>
      <c r="I19" s="18"/>
      <c r="J19" s="19">
        <v>36.64</v>
      </c>
      <c r="K19" s="20"/>
      <c r="L19" s="20"/>
      <c r="M19" s="21">
        <f t="shared" si="1"/>
        <v>25409.4</v>
      </c>
      <c r="N19" s="20"/>
      <c r="O19" s="20"/>
      <c r="P19" s="20"/>
      <c r="Q19" s="20"/>
      <c r="R19" s="20"/>
      <c r="S19" s="19"/>
    </row>
    <row r="20" spans="1:21" x14ac:dyDescent="0.2">
      <c r="A20" s="10">
        <v>17</v>
      </c>
      <c r="B20" s="23"/>
      <c r="C20" s="10" t="s">
        <v>86</v>
      </c>
      <c r="D20" s="18"/>
      <c r="E20" s="19">
        <v>553</v>
      </c>
      <c r="F20" s="20">
        <f t="shared" si="0"/>
        <v>10105.86</v>
      </c>
      <c r="G20" s="51"/>
      <c r="H20" s="51"/>
      <c r="I20" s="18">
        <v>553</v>
      </c>
      <c r="J20" s="19"/>
      <c r="K20" s="20"/>
      <c r="L20" s="20"/>
      <c r="M20" s="21">
        <f t="shared" si="1"/>
        <v>25409.4</v>
      </c>
      <c r="N20" s="20"/>
      <c r="O20" s="20"/>
      <c r="P20" s="20"/>
      <c r="Q20" s="20"/>
      <c r="R20" s="20"/>
      <c r="S20" s="19"/>
    </row>
    <row r="21" spans="1:21" x14ac:dyDescent="0.2">
      <c r="A21" s="10">
        <v>18</v>
      </c>
      <c r="B21" s="23">
        <v>38632</v>
      </c>
      <c r="C21" s="10" t="s">
        <v>167</v>
      </c>
      <c r="D21" s="18"/>
      <c r="E21" s="19"/>
      <c r="F21" s="20">
        <f t="shared" si="0"/>
        <v>10105.86</v>
      </c>
      <c r="G21" s="51"/>
      <c r="H21" s="51"/>
      <c r="I21" s="18"/>
      <c r="J21" s="19"/>
      <c r="K21" s="20"/>
      <c r="L21" s="20">
        <v>1600</v>
      </c>
      <c r="M21" s="21">
        <f t="shared" si="1"/>
        <v>23809.4</v>
      </c>
      <c r="N21" s="20">
        <v>1600</v>
      </c>
      <c r="O21" s="20"/>
      <c r="P21" s="20"/>
      <c r="Q21" s="20"/>
      <c r="R21" s="20"/>
      <c r="S21" s="19"/>
    </row>
    <row r="22" spans="1:21" x14ac:dyDescent="0.2">
      <c r="A22" s="10">
        <v>19</v>
      </c>
      <c r="B22" s="23">
        <v>38640</v>
      </c>
      <c r="C22" s="10" t="s">
        <v>167</v>
      </c>
      <c r="D22" s="18"/>
      <c r="E22" s="19"/>
      <c r="F22" s="20">
        <f t="shared" si="0"/>
        <v>10105.86</v>
      </c>
      <c r="G22" s="51"/>
      <c r="H22" s="51"/>
      <c r="I22" s="18"/>
      <c r="J22" s="19"/>
      <c r="K22" s="20"/>
      <c r="L22" s="20">
        <v>2380</v>
      </c>
      <c r="M22" s="21">
        <f t="shared" si="1"/>
        <v>21429.4</v>
      </c>
      <c r="N22" s="20">
        <v>2380</v>
      </c>
      <c r="O22" s="20"/>
      <c r="P22" s="20"/>
      <c r="Q22" s="20"/>
      <c r="R22" s="20"/>
      <c r="S22" s="19"/>
    </row>
    <row r="23" spans="1:21" x14ac:dyDescent="0.2">
      <c r="A23" s="10">
        <v>20</v>
      </c>
      <c r="B23" s="23">
        <v>38651</v>
      </c>
      <c r="C23" s="10" t="s">
        <v>167</v>
      </c>
      <c r="D23" s="18"/>
      <c r="E23" s="19"/>
      <c r="F23" s="20">
        <f t="shared" si="0"/>
        <v>10105.86</v>
      </c>
      <c r="G23" s="51"/>
      <c r="H23" s="51"/>
      <c r="I23" s="18"/>
      <c r="J23" s="19"/>
      <c r="K23" s="20"/>
      <c r="L23" s="20">
        <v>1500</v>
      </c>
      <c r="M23" s="21">
        <f t="shared" si="1"/>
        <v>19929.400000000001</v>
      </c>
      <c r="N23" s="20">
        <v>1500</v>
      </c>
      <c r="O23" s="20"/>
      <c r="P23" s="20"/>
      <c r="Q23" s="20"/>
      <c r="R23" s="20"/>
      <c r="S23" s="19"/>
    </row>
    <row r="24" spans="1:21" x14ac:dyDescent="0.2">
      <c r="A24" s="10">
        <v>21</v>
      </c>
      <c r="B24" s="23">
        <v>38666</v>
      </c>
      <c r="C24" s="10" t="s">
        <v>167</v>
      </c>
      <c r="D24" s="18"/>
      <c r="E24" s="19"/>
      <c r="F24" s="20">
        <f t="shared" si="0"/>
        <v>10105.86</v>
      </c>
      <c r="G24" s="51"/>
      <c r="H24" s="51"/>
      <c r="I24" s="18"/>
      <c r="J24" s="19"/>
      <c r="K24" s="20"/>
      <c r="L24" s="20">
        <v>2000</v>
      </c>
      <c r="M24" s="21">
        <f t="shared" si="1"/>
        <v>17929.400000000001</v>
      </c>
      <c r="N24" s="20">
        <v>2000</v>
      </c>
      <c r="O24" s="20"/>
      <c r="P24" s="20"/>
      <c r="Q24" s="20"/>
      <c r="R24" s="20"/>
      <c r="S24" s="19"/>
    </row>
    <row r="25" spans="1:21" x14ac:dyDescent="0.2">
      <c r="A25" s="10">
        <v>22</v>
      </c>
      <c r="B25" s="23">
        <v>38688</v>
      </c>
      <c r="C25" s="10" t="s">
        <v>167</v>
      </c>
      <c r="D25" s="18"/>
      <c r="E25" s="19"/>
      <c r="F25" s="20">
        <f t="shared" si="0"/>
        <v>10105.86</v>
      </c>
      <c r="G25" s="51"/>
      <c r="H25" s="51"/>
      <c r="I25" s="18"/>
      <c r="J25" s="19"/>
      <c r="K25" s="20"/>
      <c r="L25" s="20">
        <v>1900</v>
      </c>
      <c r="M25" s="21">
        <f t="shared" si="1"/>
        <v>16029.400000000001</v>
      </c>
      <c r="N25" s="20">
        <v>1900</v>
      </c>
      <c r="O25" s="20"/>
      <c r="P25" s="20"/>
      <c r="Q25" s="20"/>
      <c r="R25" s="20"/>
      <c r="S25" s="19"/>
    </row>
    <row r="26" spans="1:21" x14ac:dyDescent="0.2">
      <c r="A26" s="10">
        <v>23</v>
      </c>
      <c r="B26" s="23">
        <v>38687</v>
      </c>
      <c r="C26" s="10" t="s">
        <v>361</v>
      </c>
      <c r="D26" s="18"/>
      <c r="E26" s="19"/>
      <c r="F26" s="20">
        <f t="shared" si="0"/>
        <v>10105.86</v>
      </c>
      <c r="G26" s="51"/>
      <c r="H26" s="51"/>
      <c r="I26" s="18"/>
      <c r="J26" s="19"/>
      <c r="K26" s="20"/>
      <c r="L26" s="20">
        <v>490.5</v>
      </c>
      <c r="M26" s="21">
        <f t="shared" si="1"/>
        <v>15538.900000000001</v>
      </c>
      <c r="N26" s="20"/>
      <c r="O26" s="20"/>
      <c r="P26" s="20"/>
      <c r="Q26" s="20">
        <v>490.5</v>
      </c>
      <c r="R26" s="20"/>
      <c r="S26" s="19"/>
    </row>
    <row r="27" spans="1:21" x14ac:dyDescent="0.2">
      <c r="A27" s="10">
        <v>24</v>
      </c>
      <c r="B27" s="23">
        <v>38702</v>
      </c>
      <c r="C27" s="10" t="s">
        <v>167</v>
      </c>
      <c r="D27" s="18"/>
      <c r="E27" s="19"/>
      <c r="F27" s="20">
        <f t="shared" si="0"/>
        <v>10105.86</v>
      </c>
      <c r="G27" s="51"/>
      <c r="H27" s="51"/>
      <c r="I27" s="18"/>
      <c r="J27" s="19"/>
      <c r="K27" s="20"/>
      <c r="L27" s="20">
        <v>1700</v>
      </c>
      <c r="M27" s="21">
        <f t="shared" si="1"/>
        <v>13838.900000000001</v>
      </c>
      <c r="N27" s="20">
        <v>1700</v>
      </c>
      <c r="O27" s="20"/>
      <c r="P27" s="20"/>
      <c r="Q27" s="20"/>
      <c r="R27" s="20"/>
      <c r="S27" s="19"/>
    </row>
    <row r="28" spans="1:21" x14ac:dyDescent="0.2">
      <c r="A28" s="10">
        <v>25</v>
      </c>
      <c r="B28" s="23">
        <v>38363</v>
      </c>
      <c r="C28" s="10" t="s">
        <v>167</v>
      </c>
      <c r="D28" s="18"/>
      <c r="E28" s="19"/>
      <c r="F28" s="20">
        <f t="shared" si="0"/>
        <v>10105.86</v>
      </c>
      <c r="G28" s="51"/>
      <c r="H28" s="51"/>
      <c r="I28" s="18"/>
      <c r="J28" s="19"/>
      <c r="K28" s="20"/>
      <c r="L28" s="20">
        <v>1800</v>
      </c>
      <c r="M28" s="21">
        <f t="shared" si="1"/>
        <v>12038.900000000001</v>
      </c>
      <c r="N28" s="20">
        <v>1800</v>
      </c>
      <c r="O28" s="20"/>
      <c r="P28" s="20"/>
      <c r="Q28" s="20"/>
      <c r="R28" s="20"/>
      <c r="S28" s="19"/>
    </row>
    <row r="29" spans="1:21" x14ac:dyDescent="0.2">
      <c r="A29" s="10">
        <v>26</v>
      </c>
      <c r="B29" s="23">
        <v>38379</v>
      </c>
      <c r="C29" s="10" t="s">
        <v>167</v>
      </c>
      <c r="D29" s="18"/>
      <c r="E29" s="19"/>
      <c r="F29" s="20">
        <f t="shared" si="0"/>
        <v>10105.86</v>
      </c>
      <c r="G29" s="51"/>
      <c r="H29" s="51"/>
      <c r="I29" s="18"/>
      <c r="J29" s="19"/>
      <c r="K29" s="20"/>
      <c r="L29" s="20">
        <v>1700</v>
      </c>
      <c r="M29" s="21">
        <f t="shared" si="1"/>
        <v>10338.900000000001</v>
      </c>
      <c r="N29" s="20">
        <v>1700</v>
      </c>
      <c r="O29" s="20"/>
      <c r="P29" s="20"/>
      <c r="Q29" s="20"/>
      <c r="R29" s="20"/>
      <c r="S29" s="19"/>
    </row>
    <row r="30" spans="1:21" x14ac:dyDescent="0.2">
      <c r="A30" s="10">
        <v>27</v>
      </c>
      <c r="B30" s="23">
        <v>38373</v>
      </c>
      <c r="C30" s="10" t="s">
        <v>362</v>
      </c>
      <c r="D30" s="18">
        <v>300</v>
      </c>
      <c r="E30" s="19"/>
      <c r="F30" s="20">
        <f t="shared" si="0"/>
        <v>10405.86</v>
      </c>
      <c r="G30" s="51">
        <v>300</v>
      </c>
      <c r="H30" s="51"/>
      <c r="I30" s="18"/>
      <c r="J30" s="19"/>
      <c r="K30" s="20"/>
      <c r="L30" s="20"/>
      <c r="M30" s="21">
        <f t="shared" si="1"/>
        <v>10338.900000000001</v>
      </c>
      <c r="N30" s="20"/>
      <c r="O30" s="20"/>
      <c r="P30" s="20"/>
      <c r="Q30" s="20"/>
      <c r="R30" s="20"/>
      <c r="S30" s="19"/>
    </row>
    <row r="31" spans="1:21" x14ac:dyDescent="0.2">
      <c r="A31" s="10">
        <v>28</v>
      </c>
      <c r="B31" s="23"/>
      <c r="C31" s="10" t="s">
        <v>363</v>
      </c>
      <c r="D31" s="18"/>
      <c r="E31" s="19">
        <v>62</v>
      </c>
      <c r="F31" s="20">
        <f t="shared" si="0"/>
        <v>10343.86</v>
      </c>
      <c r="G31" s="51"/>
      <c r="H31" s="51"/>
      <c r="I31" s="18"/>
      <c r="J31" s="19">
        <v>62</v>
      </c>
      <c r="K31" s="20"/>
      <c r="L31" s="20"/>
      <c r="M31" s="21">
        <f t="shared" si="1"/>
        <v>10338.900000000001</v>
      </c>
      <c r="N31" s="20"/>
      <c r="O31" s="20"/>
      <c r="P31" s="20"/>
      <c r="Q31" s="20"/>
      <c r="R31" s="20"/>
      <c r="S31" s="19"/>
      <c r="U31" s="55"/>
    </row>
    <row r="32" spans="1:21" x14ac:dyDescent="0.2">
      <c r="A32" s="10">
        <v>29</v>
      </c>
      <c r="B32" s="23">
        <v>38411</v>
      </c>
      <c r="C32" s="10" t="s">
        <v>364</v>
      </c>
      <c r="D32" s="18">
        <v>300</v>
      </c>
      <c r="E32" s="19"/>
      <c r="F32" s="20">
        <f t="shared" si="0"/>
        <v>10643.86</v>
      </c>
      <c r="G32" s="51">
        <v>300</v>
      </c>
      <c r="H32" s="51"/>
      <c r="I32" s="18"/>
      <c r="J32" s="19"/>
      <c r="K32" s="20"/>
      <c r="L32" s="20"/>
      <c r="M32" s="21">
        <f t="shared" si="1"/>
        <v>10338.900000000001</v>
      </c>
      <c r="N32" s="20"/>
      <c r="O32" s="20"/>
      <c r="P32" s="20"/>
      <c r="Q32" s="20"/>
      <c r="R32" s="20"/>
      <c r="S32" s="19"/>
    </row>
    <row r="33" spans="1:19" x14ac:dyDescent="0.2">
      <c r="A33" s="10">
        <v>30</v>
      </c>
      <c r="B33" s="23"/>
      <c r="C33" s="10" t="s">
        <v>86</v>
      </c>
      <c r="D33" s="18"/>
      <c r="E33" s="19">
        <v>60</v>
      </c>
      <c r="F33" s="20">
        <f t="shared" si="0"/>
        <v>10583.86</v>
      </c>
      <c r="G33" s="51"/>
      <c r="H33" s="51"/>
      <c r="I33" s="18">
        <v>60</v>
      </c>
      <c r="J33" s="19"/>
      <c r="K33" s="20"/>
      <c r="L33" s="20"/>
      <c r="M33" s="21">
        <f t="shared" si="1"/>
        <v>10338.900000000001</v>
      </c>
      <c r="N33" s="20"/>
      <c r="O33" s="20"/>
      <c r="P33" s="20"/>
      <c r="Q33" s="20"/>
      <c r="R33" s="20"/>
      <c r="S33" s="19"/>
    </row>
    <row r="34" spans="1:19" x14ac:dyDescent="0.2">
      <c r="A34" s="10">
        <v>31</v>
      </c>
      <c r="B34" s="23">
        <v>38400</v>
      </c>
      <c r="C34" s="10" t="s">
        <v>167</v>
      </c>
      <c r="D34" s="18"/>
      <c r="E34" s="19"/>
      <c r="F34" s="20">
        <f t="shared" si="0"/>
        <v>10583.86</v>
      </c>
      <c r="G34" s="51"/>
      <c r="H34" s="51"/>
      <c r="I34" s="18"/>
      <c r="J34" s="19"/>
      <c r="K34" s="20"/>
      <c r="L34" s="20">
        <v>1800</v>
      </c>
      <c r="M34" s="21">
        <f t="shared" si="1"/>
        <v>8538.9000000000015</v>
      </c>
      <c r="N34" s="20">
        <v>1800</v>
      </c>
      <c r="O34" s="20"/>
      <c r="P34" s="20"/>
      <c r="Q34" s="20"/>
      <c r="R34" s="20"/>
      <c r="S34" s="19"/>
    </row>
    <row r="35" spans="1:19" x14ac:dyDescent="0.2">
      <c r="A35" s="10">
        <v>32</v>
      </c>
      <c r="B35" s="23">
        <v>38442</v>
      </c>
      <c r="C35" s="10" t="s">
        <v>365</v>
      </c>
      <c r="D35" s="18">
        <v>13.03</v>
      </c>
      <c r="E35" s="19"/>
      <c r="F35" s="20">
        <f t="shared" si="0"/>
        <v>10596.890000000001</v>
      </c>
      <c r="G35" s="51"/>
      <c r="H35" s="51"/>
      <c r="I35" s="18"/>
      <c r="J35" s="19">
        <v>13.03</v>
      </c>
      <c r="K35" s="20"/>
      <c r="L35" s="20"/>
      <c r="M35" s="21">
        <f t="shared" si="1"/>
        <v>8538.9000000000015</v>
      </c>
      <c r="N35" s="20"/>
      <c r="O35" s="20"/>
      <c r="P35" s="20"/>
      <c r="Q35" s="20"/>
      <c r="R35" s="20"/>
      <c r="S35" s="19"/>
    </row>
    <row r="36" spans="1:19" x14ac:dyDescent="0.2">
      <c r="A36" s="10">
        <v>33</v>
      </c>
      <c r="B36" s="23"/>
      <c r="C36" s="10" t="s">
        <v>86</v>
      </c>
      <c r="D36" s="18"/>
      <c r="E36" s="19">
        <v>295</v>
      </c>
      <c r="F36" s="20">
        <f t="shared" si="0"/>
        <v>10301.890000000001</v>
      </c>
      <c r="G36" s="51"/>
      <c r="H36" s="51"/>
      <c r="I36" s="18">
        <v>295</v>
      </c>
      <c r="J36" s="19"/>
      <c r="K36" s="20"/>
      <c r="L36" s="20"/>
      <c r="M36" s="21">
        <f t="shared" si="1"/>
        <v>8538.9000000000015</v>
      </c>
      <c r="N36" s="20"/>
      <c r="O36" s="20"/>
      <c r="P36" s="20"/>
      <c r="Q36" s="20"/>
      <c r="R36" s="20"/>
      <c r="S36" s="19"/>
    </row>
    <row r="37" spans="1:19" x14ac:dyDescent="0.2">
      <c r="A37" s="10">
        <v>34</v>
      </c>
      <c r="B37" s="23">
        <v>38472</v>
      </c>
      <c r="C37" s="10" t="s">
        <v>366</v>
      </c>
      <c r="D37" s="18">
        <v>200</v>
      </c>
      <c r="E37" s="19"/>
      <c r="F37" s="20">
        <f t="shared" si="0"/>
        <v>10501.890000000001</v>
      </c>
      <c r="G37" s="51">
        <v>200</v>
      </c>
      <c r="H37" s="51"/>
      <c r="I37" s="18"/>
      <c r="J37" s="19"/>
      <c r="K37" s="20"/>
      <c r="L37" s="20"/>
      <c r="M37" s="21">
        <f t="shared" si="1"/>
        <v>8538.9000000000015</v>
      </c>
      <c r="N37" s="20"/>
      <c r="O37" s="20"/>
      <c r="P37" s="20"/>
      <c r="Q37" s="20"/>
      <c r="R37" s="20"/>
      <c r="S37" s="19"/>
    </row>
    <row r="38" spans="1:19" x14ac:dyDescent="0.2">
      <c r="A38" s="10">
        <v>35</v>
      </c>
      <c r="B38" s="23"/>
      <c r="C38" s="10" t="s">
        <v>86</v>
      </c>
      <c r="D38" s="18"/>
      <c r="E38" s="19">
        <v>62</v>
      </c>
      <c r="F38" s="20">
        <f t="shared" si="0"/>
        <v>10439.890000000001</v>
      </c>
      <c r="G38" s="51"/>
      <c r="H38" s="51"/>
      <c r="I38" s="18">
        <v>62</v>
      </c>
      <c r="J38" s="19"/>
      <c r="K38" s="20"/>
      <c r="L38" s="20"/>
      <c r="M38" s="21">
        <f t="shared" si="1"/>
        <v>8538.9000000000015</v>
      </c>
      <c r="N38" s="20"/>
      <c r="O38" s="20"/>
      <c r="P38" s="20"/>
      <c r="Q38" s="20"/>
      <c r="R38" s="20"/>
      <c r="S38" s="19"/>
    </row>
    <row r="39" spans="1:19" x14ac:dyDescent="0.2">
      <c r="A39" s="10">
        <v>36</v>
      </c>
      <c r="B39" s="23">
        <v>38448</v>
      </c>
      <c r="C39" s="10" t="s">
        <v>167</v>
      </c>
      <c r="D39" s="18"/>
      <c r="E39" s="19"/>
      <c r="F39" s="20">
        <f t="shared" si="0"/>
        <v>10439.890000000001</v>
      </c>
      <c r="G39" s="51"/>
      <c r="H39" s="51"/>
      <c r="I39" s="18"/>
      <c r="J39" s="19"/>
      <c r="K39" s="20"/>
      <c r="L39" s="20">
        <v>1500</v>
      </c>
      <c r="M39" s="21">
        <f t="shared" si="1"/>
        <v>7038.9000000000015</v>
      </c>
      <c r="N39" s="20">
        <v>1500</v>
      </c>
      <c r="O39" s="20"/>
      <c r="P39" s="20"/>
      <c r="Q39" s="20"/>
      <c r="R39" s="20"/>
      <c r="S39" s="19"/>
    </row>
    <row r="40" spans="1:19" x14ac:dyDescent="0.2">
      <c r="A40" s="10">
        <v>37</v>
      </c>
      <c r="B40" s="23">
        <v>38471</v>
      </c>
      <c r="C40" s="10" t="s">
        <v>167</v>
      </c>
      <c r="D40" s="18"/>
      <c r="E40" s="19"/>
      <c r="F40" s="20">
        <f t="shared" si="0"/>
        <v>10439.890000000001</v>
      </c>
      <c r="G40" s="51"/>
      <c r="H40" s="51"/>
      <c r="I40" s="18"/>
      <c r="J40" s="19"/>
      <c r="K40" s="20"/>
      <c r="L40" s="20">
        <v>400</v>
      </c>
      <c r="M40" s="21">
        <f t="shared" si="1"/>
        <v>6638.9000000000015</v>
      </c>
      <c r="N40" s="20">
        <v>400</v>
      </c>
      <c r="O40" s="20"/>
      <c r="P40" s="20"/>
      <c r="Q40" s="20"/>
      <c r="R40" s="20"/>
      <c r="S40" s="19"/>
    </row>
    <row r="41" spans="1:19" x14ac:dyDescent="0.2">
      <c r="A41" s="10">
        <v>38</v>
      </c>
      <c r="B41" s="23">
        <v>38481</v>
      </c>
      <c r="C41" s="10" t="s">
        <v>341</v>
      </c>
      <c r="D41" s="18"/>
      <c r="E41" s="19"/>
      <c r="F41" s="20">
        <f t="shared" si="0"/>
        <v>10439.890000000001</v>
      </c>
      <c r="G41" s="51"/>
      <c r="H41" s="51"/>
      <c r="I41" s="18"/>
      <c r="J41" s="19"/>
      <c r="K41" s="20"/>
      <c r="L41" s="20">
        <v>3570</v>
      </c>
      <c r="M41" s="21">
        <f t="shared" si="1"/>
        <v>3068.9000000000015</v>
      </c>
      <c r="N41" s="20"/>
      <c r="O41" s="20">
        <v>3570</v>
      </c>
      <c r="P41" s="20"/>
      <c r="Q41" s="20"/>
      <c r="R41" s="20"/>
      <c r="S41" s="19"/>
    </row>
    <row r="42" spans="1:19" x14ac:dyDescent="0.2">
      <c r="A42" s="10">
        <v>39</v>
      </c>
      <c r="B42" s="23">
        <v>38497</v>
      </c>
      <c r="C42" s="10" t="s">
        <v>140</v>
      </c>
      <c r="D42" s="18"/>
      <c r="E42" s="19"/>
      <c r="F42" s="20">
        <f t="shared" si="0"/>
        <v>10439.890000000001</v>
      </c>
      <c r="G42" s="51"/>
      <c r="H42" s="51"/>
      <c r="I42" s="18"/>
      <c r="J42" s="19"/>
      <c r="K42" s="20"/>
      <c r="L42" s="20">
        <v>246</v>
      </c>
      <c r="M42" s="21">
        <f t="shared" si="1"/>
        <v>2822.9000000000015</v>
      </c>
      <c r="N42" s="20"/>
      <c r="O42" s="20"/>
      <c r="P42" s="20">
        <v>246</v>
      </c>
      <c r="Q42" s="20"/>
      <c r="R42" s="20"/>
      <c r="S42" s="19"/>
    </row>
    <row r="43" spans="1:19" x14ac:dyDescent="0.2">
      <c r="A43" s="10">
        <v>40</v>
      </c>
      <c r="B43" s="23">
        <v>38497</v>
      </c>
      <c r="C43" s="10" t="s">
        <v>367</v>
      </c>
      <c r="D43" s="18"/>
      <c r="E43" s="19"/>
      <c r="F43" s="20">
        <f t="shared" si="0"/>
        <v>10439.890000000001</v>
      </c>
      <c r="G43" s="51"/>
      <c r="H43" s="51"/>
      <c r="I43" s="18"/>
      <c r="J43" s="19"/>
      <c r="K43" s="20"/>
      <c r="L43" s="20">
        <v>100</v>
      </c>
      <c r="M43" s="21">
        <f t="shared" si="1"/>
        <v>2722.9000000000015</v>
      </c>
      <c r="N43" s="20"/>
      <c r="O43" s="20"/>
      <c r="P43" s="20">
        <v>100</v>
      </c>
      <c r="Q43" s="20"/>
      <c r="R43" s="20"/>
      <c r="S43" s="19"/>
    </row>
    <row r="44" spans="1:19" x14ac:dyDescent="0.2">
      <c r="A44" s="10">
        <v>41</v>
      </c>
      <c r="B44" s="23">
        <v>38505</v>
      </c>
      <c r="C44" s="10" t="s">
        <v>368</v>
      </c>
      <c r="D44" s="18"/>
      <c r="E44" s="19">
        <v>7440</v>
      </c>
      <c r="F44" s="20">
        <f t="shared" si="0"/>
        <v>2999.8900000000012</v>
      </c>
      <c r="G44" s="51"/>
      <c r="H44" s="51"/>
      <c r="I44" s="18"/>
      <c r="J44" s="19"/>
      <c r="K44" s="20"/>
      <c r="L44" s="20">
        <v>0</v>
      </c>
      <c r="M44" s="21">
        <f t="shared" si="1"/>
        <v>2722.9000000000015</v>
      </c>
      <c r="N44" s="20"/>
      <c r="O44" s="20"/>
      <c r="P44" s="20">
        <v>7440</v>
      </c>
      <c r="Q44" s="20"/>
      <c r="R44" s="20"/>
      <c r="S44" s="19"/>
    </row>
    <row r="45" spans="1:19" x14ac:dyDescent="0.2">
      <c r="A45" s="10">
        <v>42</v>
      </c>
      <c r="B45" s="23">
        <v>38505</v>
      </c>
      <c r="C45" s="10" t="s">
        <v>369</v>
      </c>
      <c r="D45" s="18">
        <v>3000</v>
      </c>
      <c r="E45" s="19">
        <v>0</v>
      </c>
      <c r="F45" s="20">
        <f t="shared" si="0"/>
        <v>5999.8900000000012</v>
      </c>
      <c r="G45" s="51"/>
      <c r="H45" s="51"/>
      <c r="I45" s="18"/>
      <c r="J45" s="19"/>
      <c r="K45" s="20">
        <v>0</v>
      </c>
      <c r="L45" s="20">
        <v>0</v>
      </c>
      <c r="M45" s="21">
        <f t="shared" si="1"/>
        <v>2722.9000000000015</v>
      </c>
      <c r="N45" s="20"/>
      <c r="O45" s="20"/>
      <c r="P45" s="20"/>
      <c r="Q45" s="20"/>
      <c r="R45" s="20">
        <v>5500</v>
      </c>
      <c r="S45" s="19"/>
    </row>
    <row r="46" spans="1:19" x14ac:dyDescent="0.2">
      <c r="A46" s="10">
        <v>43</v>
      </c>
      <c r="B46" s="23">
        <v>38504</v>
      </c>
      <c r="C46" s="10" t="s">
        <v>370</v>
      </c>
      <c r="D46" s="18">
        <v>0</v>
      </c>
      <c r="E46" s="19">
        <v>5500</v>
      </c>
      <c r="F46" s="20">
        <f t="shared" si="0"/>
        <v>499.89000000000124</v>
      </c>
      <c r="G46" s="51"/>
      <c r="H46" s="51"/>
      <c r="I46" s="18"/>
      <c r="J46" s="19"/>
      <c r="K46" s="20"/>
      <c r="L46" s="20"/>
      <c r="M46" s="21">
        <f t="shared" si="1"/>
        <v>2722.9000000000015</v>
      </c>
      <c r="N46" s="20"/>
      <c r="O46" s="20"/>
      <c r="P46" s="20"/>
      <c r="Q46" s="20"/>
      <c r="R46" s="20"/>
      <c r="S46" s="19"/>
    </row>
    <row r="47" spans="1:19" x14ac:dyDescent="0.2">
      <c r="A47" s="10">
        <v>44</v>
      </c>
      <c r="B47" s="23">
        <v>38516</v>
      </c>
      <c r="C47" s="10" t="s">
        <v>371</v>
      </c>
      <c r="D47" s="18"/>
      <c r="E47" s="19"/>
      <c r="F47" s="20">
        <f t="shared" si="0"/>
        <v>499.89000000000124</v>
      </c>
      <c r="G47" s="51"/>
      <c r="H47" s="51"/>
      <c r="I47" s="18"/>
      <c r="J47" s="19"/>
      <c r="K47" s="20"/>
      <c r="L47" s="20">
        <v>2415</v>
      </c>
      <c r="M47" s="21">
        <f t="shared" si="1"/>
        <v>307.90000000000146</v>
      </c>
      <c r="N47" s="20"/>
      <c r="O47" s="20"/>
      <c r="P47" s="20"/>
      <c r="Q47" s="20"/>
      <c r="R47" s="20"/>
      <c r="S47" s="19">
        <v>2415</v>
      </c>
    </row>
    <row r="48" spans="1:19" x14ac:dyDescent="0.2">
      <c r="A48" s="10">
        <v>45</v>
      </c>
      <c r="B48" s="23">
        <v>38526</v>
      </c>
      <c r="C48" s="10" t="s">
        <v>372</v>
      </c>
      <c r="D48" s="18">
        <v>600</v>
      </c>
      <c r="E48" s="19"/>
      <c r="F48" s="20">
        <f t="shared" si="0"/>
        <v>1099.8900000000012</v>
      </c>
      <c r="G48" s="51">
        <v>600</v>
      </c>
      <c r="H48" s="51"/>
      <c r="I48" s="18"/>
      <c r="J48" s="19"/>
      <c r="K48" s="20"/>
      <c r="L48" s="20"/>
      <c r="M48" s="21">
        <f t="shared" si="1"/>
        <v>307.90000000000146</v>
      </c>
      <c r="N48" s="20"/>
      <c r="O48" s="20"/>
      <c r="P48" s="20"/>
      <c r="Q48" s="20"/>
      <c r="R48" s="20"/>
      <c r="S48" s="19"/>
    </row>
    <row r="49" spans="1:19" x14ac:dyDescent="0.2">
      <c r="A49" s="10">
        <v>46</v>
      </c>
      <c r="B49" s="23">
        <v>38533</v>
      </c>
      <c r="C49" s="10" t="s">
        <v>85</v>
      </c>
      <c r="D49" s="18">
        <v>9.49</v>
      </c>
      <c r="E49" s="19"/>
      <c r="F49" s="20">
        <f t="shared" si="0"/>
        <v>1109.3800000000012</v>
      </c>
      <c r="G49" s="51"/>
      <c r="H49" s="51"/>
      <c r="I49" s="18"/>
      <c r="J49" s="19">
        <v>9.49</v>
      </c>
      <c r="K49" s="20"/>
      <c r="L49" s="20"/>
      <c r="M49" s="21">
        <f t="shared" si="1"/>
        <v>307.90000000000146</v>
      </c>
      <c r="N49" s="20"/>
      <c r="O49" s="20"/>
      <c r="P49" s="20"/>
      <c r="Q49" s="20"/>
      <c r="R49" s="20"/>
      <c r="S49" s="19"/>
    </row>
    <row r="50" spans="1:19" x14ac:dyDescent="0.2">
      <c r="A50" s="10">
        <v>47</v>
      </c>
      <c r="B50" s="23">
        <v>38533</v>
      </c>
      <c r="C50" s="10" t="s">
        <v>373</v>
      </c>
      <c r="D50" s="18"/>
      <c r="E50" s="19">
        <v>245</v>
      </c>
      <c r="F50" s="20">
        <f t="shared" si="0"/>
        <v>864.38000000000125</v>
      </c>
      <c r="G50" s="51"/>
      <c r="H50" s="51"/>
      <c r="I50" s="18">
        <v>245</v>
      </c>
      <c r="J50" s="19"/>
      <c r="K50" s="20"/>
      <c r="L50" s="20"/>
      <c r="M50" s="21">
        <f t="shared" si="1"/>
        <v>307.90000000000146</v>
      </c>
      <c r="N50" s="20"/>
      <c r="O50" s="20"/>
      <c r="P50" s="20"/>
      <c r="Q50" s="20"/>
      <c r="R50" s="20"/>
      <c r="S50" s="19"/>
    </row>
    <row r="51" spans="1:19" x14ac:dyDescent="0.2">
      <c r="A51" s="10">
        <v>48</v>
      </c>
      <c r="B51" s="23">
        <v>38533</v>
      </c>
      <c r="C51" s="10" t="s">
        <v>374</v>
      </c>
      <c r="D51" s="18"/>
      <c r="E51" s="19">
        <v>84</v>
      </c>
      <c r="F51" s="20">
        <f t="shared" si="0"/>
        <v>780.38000000000125</v>
      </c>
      <c r="G51" s="51"/>
      <c r="H51" s="51"/>
      <c r="I51" s="18">
        <v>84</v>
      </c>
      <c r="J51" s="19"/>
      <c r="K51" s="20"/>
      <c r="L51" s="20"/>
      <c r="M51" s="21">
        <f t="shared" si="1"/>
        <v>307.90000000000146</v>
      </c>
      <c r="N51" s="20"/>
      <c r="O51" s="20"/>
      <c r="P51" s="20"/>
      <c r="Q51" s="20"/>
      <c r="R51" s="20"/>
      <c r="S51" s="19"/>
    </row>
    <row r="52" spans="1:19" x14ac:dyDescent="0.2">
      <c r="A52" s="10">
        <v>49</v>
      </c>
      <c r="B52" s="23"/>
      <c r="C52" s="10"/>
      <c r="D52" s="18"/>
      <c r="E52" s="19"/>
      <c r="F52" s="20">
        <f t="shared" si="0"/>
        <v>780.38000000000125</v>
      </c>
      <c r="G52" s="51"/>
      <c r="H52" s="51"/>
      <c r="I52" s="18"/>
      <c r="J52" s="19"/>
      <c r="K52" s="20"/>
      <c r="L52" s="20"/>
      <c r="M52" s="21">
        <f t="shared" si="1"/>
        <v>307.90000000000146</v>
      </c>
      <c r="N52" s="20"/>
      <c r="O52" s="20"/>
      <c r="P52" s="20"/>
      <c r="Q52" s="20"/>
      <c r="R52" s="20"/>
      <c r="S52" s="19"/>
    </row>
    <row r="53" spans="1:19" x14ac:dyDescent="0.2">
      <c r="A53" s="10">
        <v>50</v>
      </c>
      <c r="B53" s="23"/>
      <c r="C53" s="10"/>
      <c r="D53" s="18"/>
      <c r="E53" s="19"/>
      <c r="F53" s="20">
        <f t="shared" si="0"/>
        <v>780.38000000000125</v>
      </c>
      <c r="G53" s="51"/>
      <c r="H53" s="51"/>
      <c r="I53" s="18"/>
      <c r="J53" s="19"/>
      <c r="K53" s="20"/>
      <c r="L53" s="20"/>
      <c r="M53" s="21">
        <f t="shared" si="1"/>
        <v>307.90000000000146</v>
      </c>
      <c r="N53" s="20"/>
      <c r="O53" s="20"/>
      <c r="P53" s="20"/>
      <c r="Q53" s="20"/>
      <c r="R53" s="20"/>
      <c r="S53" s="19"/>
    </row>
    <row r="54" spans="1:19" x14ac:dyDescent="0.2">
      <c r="A54" s="10">
        <v>51</v>
      </c>
      <c r="B54" s="23"/>
      <c r="C54" s="10"/>
      <c r="D54" s="18"/>
      <c r="E54" s="19"/>
      <c r="F54" s="20">
        <f t="shared" si="0"/>
        <v>780.38000000000125</v>
      </c>
      <c r="G54" s="51"/>
      <c r="H54" s="51"/>
      <c r="I54" s="18"/>
      <c r="J54" s="19"/>
      <c r="K54" s="20"/>
      <c r="L54" s="20"/>
      <c r="M54" s="21">
        <f t="shared" si="1"/>
        <v>307.90000000000146</v>
      </c>
      <c r="N54" s="20"/>
      <c r="O54" s="20"/>
      <c r="P54" s="20"/>
      <c r="Q54" s="20"/>
      <c r="R54" s="20"/>
      <c r="S54" s="19"/>
    </row>
    <row r="55" spans="1:19" x14ac:dyDescent="0.2">
      <c r="A55" s="10">
        <v>52</v>
      </c>
      <c r="B55" s="37"/>
      <c r="C55" s="25"/>
      <c r="D55" s="12"/>
      <c r="E55" s="13"/>
      <c r="F55" s="20">
        <f t="shared" si="0"/>
        <v>780.38000000000125</v>
      </c>
      <c r="G55" s="52"/>
      <c r="H55" s="52"/>
      <c r="I55" s="12"/>
      <c r="J55" s="13"/>
      <c r="K55" s="15"/>
      <c r="L55" s="15"/>
      <c r="M55" s="21">
        <f t="shared" si="1"/>
        <v>307.90000000000146</v>
      </c>
      <c r="N55" s="15"/>
      <c r="O55" s="15"/>
      <c r="P55" s="15"/>
      <c r="Q55" s="15"/>
      <c r="R55" s="15"/>
      <c r="S55" s="13"/>
    </row>
    <row r="56" spans="1:19" x14ac:dyDescent="0.2">
      <c r="A56" s="39"/>
      <c r="B56" s="40"/>
      <c r="C56" s="39" t="s">
        <v>191</v>
      </c>
      <c r="D56" s="41">
        <f>SUM(D4:D55)</f>
        <v>53267.009999999995</v>
      </c>
      <c r="E56" s="42">
        <f>SUM(E4:E55)</f>
        <v>54605</v>
      </c>
      <c r="F56" s="31">
        <f>SUM(F4+D56-E56)</f>
        <v>780.37999999999738</v>
      </c>
      <c r="G56" s="56">
        <f t="shared" ref="G56:L56" si="2">SUM(G4:G55)</f>
        <v>50200</v>
      </c>
      <c r="H56" s="56">
        <f t="shared" si="2"/>
        <v>26000</v>
      </c>
      <c r="I56" s="41">
        <f t="shared" si="2"/>
        <v>2113</v>
      </c>
      <c r="J56" s="42">
        <f t="shared" si="2"/>
        <v>129.01000000000002</v>
      </c>
      <c r="K56" s="43">
        <f t="shared" si="2"/>
        <v>26000</v>
      </c>
      <c r="L56" s="43">
        <f t="shared" si="2"/>
        <v>26041.5</v>
      </c>
      <c r="M56" s="31">
        <v>307.89999999999998</v>
      </c>
      <c r="N56" s="43">
        <f t="shared" ref="N56:S56" si="3">SUM(N4:N55)</f>
        <v>18280</v>
      </c>
      <c r="O56" s="43">
        <f t="shared" si="3"/>
        <v>4510</v>
      </c>
      <c r="P56" s="43">
        <f t="shared" si="3"/>
        <v>7786</v>
      </c>
      <c r="Q56" s="43">
        <f t="shared" si="3"/>
        <v>13980.5</v>
      </c>
      <c r="R56" s="43">
        <f t="shared" si="3"/>
        <v>5500</v>
      </c>
      <c r="S56" s="43">
        <f t="shared" si="3"/>
        <v>2415</v>
      </c>
    </row>
    <row r="57" spans="1:19" x14ac:dyDescent="0.2">
      <c r="F57" s="2" t="s">
        <v>192</v>
      </c>
      <c r="N57" s="31">
        <f>SUM(N56:S56)</f>
        <v>52471.5</v>
      </c>
      <c r="O57" s="2" t="s">
        <v>2</v>
      </c>
    </row>
    <row r="58" spans="1:19" x14ac:dyDescent="0.2">
      <c r="D58" s="5" t="s">
        <v>1</v>
      </c>
      <c r="E58" s="6" t="s">
        <v>1</v>
      </c>
      <c r="F58" s="7" t="s">
        <v>2</v>
      </c>
      <c r="G58" s="48"/>
      <c r="H58" s="48"/>
      <c r="I58" s="5"/>
      <c r="J58" s="6"/>
      <c r="K58" s="5" t="s">
        <v>3</v>
      </c>
      <c r="L58" s="6"/>
      <c r="M58" s="7"/>
      <c r="N58" s="5"/>
      <c r="O58" s="53"/>
      <c r="P58" s="8"/>
      <c r="Q58" s="8"/>
      <c r="R58" s="8" t="s">
        <v>2</v>
      </c>
      <c r="S58" s="6"/>
    </row>
    <row r="59" spans="1:19" x14ac:dyDescent="0.2">
      <c r="D59" s="12" t="s">
        <v>8</v>
      </c>
      <c r="E59" s="13" t="s">
        <v>9</v>
      </c>
      <c r="F59" s="14" t="s">
        <v>10</v>
      </c>
      <c r="G59" s="48" t="s">
        <v>320</v>
      </c>
      <c r="H59" s="49" t="s">
        <v>348</v>
      </c>
      <c r="I59" s="12" t="s">
        <v>11</v>
      </c>
      <c r="J59" s="13" t="s">
        <v>159</v>
      </c>
      <c r="K59" s="12" t="s">
        <v>13</v>
      </c>
      <c r="L59" s="13" t="s">
        <v>14</v>
      </c>
      <c r="M59" s="14" t="s">
        <v>10</v>
      </c>
      <c r="N59" s="12" t="s">
        <v>15</v>
      </c>
      <c r="O59" s="52" t="s">
        <v>19</v>
      </c>
      <c r="P59" s="15" t="s">
        <v>16</v>
      </c>
      <c r="Q59" s="15" t="s">
        <v>17</v>
      </c>
      <c r="R59" s="15" t="s">
        <v>18</v>
      </c>
      <c r="S59" s="13" t="s">
        <v>349</v>
      </c>
    </row>
  </sheetData>
  <sheetProtection selectLockedCells="1" selectUnlockedCells="1"/>
  <phoneticPr fontId="0" type="noConversion"/>
  <printOptions gridLines="1"/>
  <pageMargins left="0" right="0" top="0.51180555555555551" bottom="0.98402777777777772" header="0.51180555555555551" footer="0.51180555555555551"/>
  <pageSetup paperSize="9" firstPageNumber="0" orientation="landscape" horizontalDpi="300" verticalDpi="300"/>
  <headerFooter alignWithMargins="0">
    <oddHeader>&amp;C&amp;A</oddHeader>
    <oddFooter>&amp;CStrana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1"/>
  <sheetViews>
    <sheetView zoomScale="55" zoomScaleNormal="55" workbookViewId="0">
      <pane xSplit="3" ySplit="3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9" defaultRowHeight="14.25" x14ac:dyDescent="0.2"/>
  <cols>
    <col min="1" max="1" width="3.5" style="1" customWidth="1"/>
    <col min="2" max="2" width="9.125" style="1" customWidth="1"/>
    <col min="3" max="3" width="23" style="1" customWidth="1"/>
    <col min="4" max="5" width="9" style="2"/>
    <col min="6" max="6" width="9.125" style="2" customWidth="1"/>
    <col min="7" max="8" width="9" style="2"/>
    <col min="9" max="9" width="7.625" style="2" customWidth="1"/>
    <col min="10" max="10" width="7.125" style="2" customWidth="1"/>
    <col min="11" max="11" width="8.625" style="2" customWidth="1"/>
    <col min="12" max="13" width="9" style="2"/>
    <col min="14" max="14" width="9.875" style="2" customWidth="1"/>
    <col min="15" max="15" width="9.125" style="2" customWidth="1"/>
    <col min="16" max="17" width="9" style="2"/>
    <col min="18" max="20" width="7.625" style="2" customWidth="1"/>
    <col min="21" max="16384" width="9" style="1"/>
  </cols>
  <sheetData>
    <row r="1" spans="1:20" x14ac:dyDescent="0.2">
      <c r="A1" s="1" t="s">
        <v>375</v>
      </c>
    </row>
    <row r="2" spans="1:20" x14ac:dyDescent="0.2">
      <c r="A2" s="3" t="s">
        <v>376</v>
      </c>
      <c r="B2" s="4"/>
      <c r="C2" s="4"/>
      <c r="D2" s="5" t="s">
        <v>1</v>
      </c>
      <c r="E2" s="6" t="s">
        <v>1</v>
      </c>
      <c r="F2" s="7" t="s">
        <v>2</v>
      </c>
      <c r="G2" s="48"/>
      <c r="H2" s="48"/>
      <c r="I2" s="5"/>
      <c r="J2" s="6"/>
      <c r="K2" s="5" t="s">
        <v>3</v>
      </c>
      <c r="L2" s="6"/>
      <c r="M2" s="7"/>
      <c r="N2" s="5"/>
      <c r="O2" s="53"/>
      <c r="P2" s="8"/>
      <c r="Q2" s="8"/>
      <c r="R2" s="8"/>
      <c r="S2" s="57"/>
      <c r="T2" s="6"/>
    </row>
    <row r="3" spans="1:20" x14ac:dyDescent="0.2">
      <c r="A3" s="10" t="s">
        <v>5</v>
      </c>
      <c r="B3" s="11" t="s">
        <v>6</v>
      </c>
      <c r="C3" s="11" t="s">
        <v>7</v>
      </c>
      <c r="D3" s="12" t="s">
        <v>8</v>
      </c>
      <c r="E3" s="13" t="s">
        <v>9</v>
      </c>
      <c r="F3" s="14" t="s">
        <v>10</v>
      </c>
      <c r="G3" s="48" t="s">
        <v>320</v>
      </c>
      <c r="H3" s="49" t="s">
        <v>348</v>
      </c>
      <c r="I3" s="12" t="s">
        <v>11</v>
      </c>
      <c r="J3" s="13" t="s">
        <v>159</v>
      </c>
      <c r="K3" s="12" t="s">
        <v>13</v>
      </c>
      <c r="L3" s="13" t="s">
        <v>14</v>
      </c>
      <c r="M3" s="14" t="s">
        <v>10</v>
      </c>
      <c r="N3" s="12" t="s">
        <v>15</v>
      </c>
      <c r="O3" s="52" t="s">
        <v>19</v>
      </c>
      <c r="P3" s="15" t="s">
        <v>16</v>
      </c>
      <c r="Q3" s="15" t="s">
        <v>17</v>
      </c>
      <c r="R3" s="15" t="s">
        <v>18</v>
      </c>
      <c r="S3" s="58" t="s">
        <v>377</v>
      </c>
      <c r="T3" s="13" t="s">
        <v>378</v>
      </c>
    </row>
    <row r="4" spans="1:20" x14ac:dyDescent="0.2">
      <c r="A4" s="10">
        <v>1</v>
      </c>
      <c r="B4" s="17"/>
      <c r="C4" s="3" t="s">
        <v>350</v>
      </c>
      <c r="D4" s="18"/>
      <c r="E4" s="19"/>
      <c r="F4" s="20">
        <v>780.38</v>
      </c>
      <c r="G4" s="50"/>
      <c r="H4" s="50"/>
      <c r="I4" s="5"/>
      <c r="J4" s="6"/>
      <c r="K4" s="20"/>
      <c r="L4" s="20"/>
      <c r="M4" s="21">
        <v>307.5</v>
      </c>
      <c r="N4" s="20"/>
      <c r="O4" s="20"/>
      <c r="P4" s="20"/>
      <c r="Q4" s="20"/>
      <c r="R4" s="20"/>
      <c r="S4" s="59"/>
      <c r="T4" s="60"/>
    </row>
    <row r="5" spans="1:20" x14ac:dyDescent="0.2">
      <c r="A5" s="10">
        <v>2</v>
      </c>
      <c r="B5" s="61">
        <v>38597</v>
      </c>
      <c r="C5" s="10" t="s">
        <v>379</v>
      </c>
      <c r="D5" s="18">
        <v>125</v>
      </c>
      <c r="E5" s="19"/>
      <c r="F5" s="20">
        <f t="shared" ref="F5:F56" si="0">SUM(F4+D5-E5)</f>
        <v>905.38</v>
      </c>
      <c r="G5" s="51">
        <v>125</v>
      </c>
      <c r="H5" s="51"/>
      <c r="I5" s="18"/>
      <c r="J5" s="19"/>
      <c r="K5" s="20"/>
      <c r="L5" s="20"/>
      <c r="M5" s="21">
        <f t="shared" ref="M5:M56" si="1">SUM(M4+K5-L5)</f>
        <v>307.5</v>
      </c>
      <c r="N5" s="20"/>
      <c r="O5" s="20"/>
      <c r="P5" s="20"/>
      <c r="Q5" s="20"/>
      <c r="R5" s="20"/>
      <c r="S5" s="59"/>
      <c r="T5" s="60"/>
    </row>
    <row r="6" spans="1:20" x14ac:dyDescent="0.2">
      <c r="A6" s="10">
        <v>3</v>
      </c>
      <c r="B6" s="61">
        <v>38625</v>
      </c>
      <c r="C6" s="10" t="s">
        <v>380</v>
      </c>
      <c r="D6" s="18">
        <v>49000</v>
      </c>
      <c r="E6" s="19"/>
      <c r="F6" s="20">
        <f t="shared" si="0"/>
        <v>49905.38</v>
      </c>
      <c r="G6" s="51">
        <v>49000</v>
      </c>
      <c r="H6" s="51"/>
      <c r="I6" s="18"/>
      <c r="J6" s="19"/>
      <c r="K6" s="20"/>
      <c r="L6" s="20"/>
      <c r="M6" s="21">
        <f t="shared" si="1"/>
        <v>307.5</v>
      </c>
      <c r="N6" s="20"/>
      <c r="O6" s="20"/>
      <c r="P6" s="20"/>
      <c r="Q6" s="20"/>
      <c r="R6" s="20"/>
      <c r="S6" s="59"/>
      <c r="T6" s="60"/>
    </row>
    <row r="7" spans="1:20" x14ac:dyDescent="0.2">
      <c r="A7" s="10">
        <v>4</v>
      </c>
      <c r="B7" s="61">
        <v>38625</v>
      </c>
      <c r="C7" s="10" t="s">
        <v>381</v>
      </c>
      <c r="D7" s="18"/>
      <c r="E7" s="19">
        <v>44</v>
      </c>
      <c r="F7" s="20">
        <f t="shared" si="0"/>
        <v>49861.38</v>
      </c>
      <c r="G7" s="51"/>
      <c r="H7" s="51"/>
      <c r="I7" s="18">
        <v>44</v>
      </c>
      <c r="J7" s="19"/>
      <c r="K7" s="20"/>
      <c r="L7" s="20"/>
      <c r="M7" s="21">
        <f t="shared" si="1"/>
        <v>307.5</v>
      </c>
      <c r="N7" s="20"/>
      <c r="O7" s="20"/>
      <c r="P7" s="20"/>
      <c r="Q7" s="20"/>
      <c r="R7" s="20"/>
      <c r="S7" s="59"/>
      <c r="T7" s="60"/>
    </row>
    <row r="8" spans="1:20" x14ac:dyDescent="0.2">
      <c r="A8" s="10">
        <v>5</v>
      </c>
      <c r="B8" s="61">
        <v>38625</v>
      </c>
      <c r="C8" s="10" t="s">
        <v>381</v>
      </c>
      <c r="D8" s="18"/>
      <c r="E8" s="19">
        <v>225</v>
      </c>
      <c r="F8" s="20">
        <f t="shared" si="0"/>
        <v>49636.38</v>
      </c>
      <c r="G8" s="51"/>
      <c r="H8" s="51"/>
      <c r="I8" s="18">
        <v>225</v>
      </c>
      <c r="J8" s="19"/>
      <c r="K8" s="20"/>
      <c r="L8" s="20"/>
      <c r="M8" s="21">
        <f t="shared" si="1"/>
        <v>307.5</v>
      </c>
      <c r="N8" s="20"/>
      <c r="O8" s="20"/>
      <c r="P8" s="20"/>
      <c r="Q8" s="20"/>
      <c r="R8" s="20"/>
      <c r="S8" s="59"/>
      <c r="T8" s="60"/>
    </row>
    <row r="9" spans="1:20" x14ac:dyDescent="0.2">
      <c r="A9" s="10">
        <v>6</v>
      </c>
      <c r="B9" s="61">
        <v>38625</v>
      </c>
      <c r="C9" s="10" t="s">
        <v>381</v>
      </c>
      <c r="D9" s="18"/>
      <c r="E9" s="19">
        <v>328</v>
      </c>
      <c r="F9" s="20">
        <f t="shared" si="0"/>
        <v>49308.38</v>
      </c>
      <c r="G9" s="51"/>
      <c r="H9" s="51"/>
      <c r="I9" s="18">
        <v>328</v>
      </c>
      <c r="J9" s="19"/>
      <c r="K9" s="20"/>
      <c r="L9" s="20"/>
      <c r="M9" s="21">
        <f t="shared" si="1"/>
        <v>307.5</v>
      </c>
      <c r="N9" s="20"/>
      <c r="O9" s="20"/>
      <c r="P9" s="20"/>
      <c r="Q9" s="20"/>
      <c r="R9" s="20"/>
      <c r="S9" s="59"/>
      <c r="T9" s="60"/>
    </row>
    <row r="10" spans="1:20" x14ac:dyDescent="0.2">
      <c r="A10" s="10">
        <v>7</v>
      </c>
      <c r="B10" s="61">
        <v>38625</v>
      </c>
      <c r="C10" s="10" t="s">
        <v>381</v>
      </c>
      <c r="D10" s="18"/>
      <c r="E10" s="19">
        <v>108</v>
      </c>
      <c r="F10" s="20">
        <f t="shared" si="0"/>
        <v>49200.38</v>
      </c>
      <c r="G10" s="51"/>
      <c r="H10" s="51"/>
      <c r="I10" s="18">
        <v>108</v>
      </c>
      <c r="J10" s="19">
        <v>7.62</v>
      </c>
      <c r="K10" s="20"/>
      <c r="L10" s="20"/>
      <c r="M10" s="21">
        <f t="shared" si="1"/>
        <v>307.5</v>
      </c>
      <c r="N10" s="20"/>
      <c r="O10" s="20"/>
      <c r="P10" s="20"/>
      <c r="Q10" s="20"/>
      <c r="R10" s="20"/>
      <c r="S10" s="59"/>
      <c r="T10" s="60"/>
    </row>
    <row r="11" spans="1:20" x14ac:dyDescent="0.2">
      <c r="A11" s="10">
        <v>8</v>
      </c>
      <c r="B11" s="61">
        <v>38625</v>
      </c>
      <c r="C11" s="10" t="s">
        <v>382</v>
      </c>
      <c r="D11" s="18">
        <v>7.62</v>
      </c>
      <c r="E11" s="19"/>
      <c r="F11" s="20">
        <f t="shared" si="0"/>
        <v>49208</v>
      </c>
      <c r="G11" s="51"/>
      <c r="H11" s="51"/>
      <c r="I11" s="18"/>
      <c r="J11" s="19"/>
      <c r="K11" s="20"/>
      <c r="L11" s="20"/>
      <c r="M11" s="21">
        <f t="shared" si="1"/>
        <v>307.5</v>
      </c>
      <c r="N11" s="20"/>
      <c r="O11" s="20"/>
      <c r="P11" s="20"/>
      <c r="Q11" s="20"/>
      <c r="R11" s="20"/>
      <c r="S11" s="59"/>
      <c r="T11" s="60"/>
    </row>
    <row r="12" spans="1:20" x14ac:dyDescent="0.2">
      <c r="A12" s="10">
        <v>9</v>
      </c>
      <c r="B12" s="61">
        <v>38658</v>
      </c>
      <c r="C12" s="62" t="s">
        <v>383</v>
      </c>
      <c r="D12" s="18"/>
      <c r="E12" s="19">
        <v>20000</v>
      </c>
      <c r="F12" s="20">
        <f t="shared" si="0"/>
        <v>29208</v>
      </c>
      <c r="G12" s="51"/>
      <c r="H12" s="51"/>
      <c r="I12" s="18"/>
      <c r="J12" s="19"/>
      <c r="K12" s="20">
        <v>20000</v>
      </c>
      <c r="L12" s="20"/>
      <c r="M12" s="21">
        <f t="shared" si="1"/>
        <v>20307.5</v>
      </c>
      <c r="N12" s="20"/>
      <c r="O12" s="20"/>
      <c r="P12" s="20"/>
      <c r="Q12" s="20"/>
      <c r="R12" s="20"/>
      <c r="S12" s="59"/>
      <c r="T12" s="60"/>
    </row>
    <row r="13" spans="1:20" x14ac:dyDescent="0.2">
      <c r="A13" s="10">
        <v>10</v>
      </c>
      <c r="B13" s="61">
        <v>38609</v>
      </c>
      <c r="C13" s="10" t="s">
        <v>384</v>
      </c>
      <c r="D13" s="18"/>
      <c r="E13" s="19"/>
      <c r="F13" s="20">
        <f t="shared" si="0"/>
        <v>29208</v>
      </c>
      <c r="G13" s="51"/>
      <c r="H13" s="51"/>
      <c r="I13" s="18"/>
      <c r="J13" s="19"/>
      <c r="K13" s="20"/>
      <c r="L13" s="20">
        <v>1400</v>
      </c>
      <c r="M13" s="21">
        <f t="shared" si="1"/>
        <v>18907.5</v>
      </c>
      <c r="N13" s="20">
        <v>1400</v>
      </c>
      <c r="O13" s="20"/>
      <c r="P13" s="20"/>
      <c r="Q13" s="20"/>
      <c r="R13" s="20"/>
      <c r="S13" s="59"/>
      <c r="T13" s="60"/>
    </row>
    <row r="14" spans="1:20" x14ac:dyDescent="0.2">
      <c r="A14" s="10">
        <v>11</v>
      </c>
      <c r="B14" s="61">
        <v>38630</v>
      </c>
      <c r="C14" s="10" t="s">
        <v>384</v>
      </c>
      <c r="D14" s="18"/>
      <c r="E14" s="19"/>
      <c r="F14" s="20">
        <f t="shared" si="0"/>
        <v>29208</v>
      </c>
      <c r="G14" s="51"/>
      <c r="H14" s="51"/>
      <c r="I14" s="18"/>
      <c r="J14" s="19"/>
      <c r="K14" s="20"/>
      <c r="L14" s="20">
        <v>1700</v>
      </c>
      <c r="M14" s="21">
        <f t="shared" si="1"/>
        <v>17207.5</v>
      </c>
      <c r="N14" s="20">
        <v>1700</v>
      </c>
      <c r="O14" s="20"/>
      <c r="P14" s="20"/>
      <c r="Q14" s="20"/>
      <c r="R14" s="20"/>
      <c r="S14" s="59"/>
      <c r="T14" s="60"/>
    </row>
    <row r="15" spans="1:20" x14ac:dyDescent="0.2">
      <c r="A15" s="10">
        <v>12</v>
      </c>
      <c r="B15" s="61">
        <v>38646</v>
      </c>
      <c r="C15" s="10" t="s">
        <v>385</v>
      </c>
      <c r="D15" s="18"/>
      <c r="E15" s="19"/>
      <c r="F15" s="20">
        <f t="shared" si="0"/>
        <v>29208</v>
      </c>
      <c r="G15" s="51"/>
      <c r="H15" s="51"/>
      <c r="I15" s="18"/>
      <c r="J15" s="19"/>
      <c r="K15" s="20"/>
      <c r="L15" s="20">
        <v>2590</v>
      </c>
      <c r="M15" s="21">
        <f t="shared" si="1"/>
        <v>14617.5</v>
      </c>
      <c r="N15" s="20">
        <v>2590</v>
      </c>
      <c r="O15" s="20"/>
      <c r="P15" s="20"/>
      <c r="Q15" s="20"/>
      <c r="R15" s="20"/>
      <c r="S15" s="59"/>
      <c r="T15" s="60"/>
    </row>
    <row r="16" spans="1:20" x14ac:dyDescent="0.2">
      <c r="A16" s="10">
        <v>13</v>
      </c>
      <c r="B16" s="61">
        <v>38656</v>
      </c>
      <c r="C16" s="10" t="s">
        <v>386</v>
      </c>
      <c r="D16" s="18">
        <v>17500</v>
      </c>
      <c r="E16" s="19"/>
      <c r="F16" s="20">
        <f t="shared" si="0"/>
        <v>46708</v>
      </c>
      <c r="G16" s="51">
        <v>17500</v>
      </c>
      <c r="H16" s="51"/>
      <c r="I16" s="18"/>
      <c r="J16" s="19"/>
      <c r="K16" s="20"/>
      <c r="L16" s="20"/>
      <c r="M16" s="21">
        <f t="shared" si="1"/>
        <v>14617.5</v>
      </c>
      <c r="N16" s="20"/>
      <c r="O16" s="20"/>
      <c r="P16" s="20"/>
      <c r="Q16" s="20"/>
      <c r="R16" s="20"/>
      <c r="S16" s="59"/>
      <c r="T16" s="60"/>
    </row>
    <row r="17" spans="1:20" x14ac:dyDescent="0.2">
      <c r="A17" s="10">
        <v>14</v>
      </c>
      <c r="B17" s="61">
        <v>38656</v>
      </c>
      <c r="C17" s="10" t="s">
        <v>381</v>
      </c>
      <c r="D17" s="18"/>
      <c r="E17" s="19">
        <v>106</v>
      </c>
      <c r="F17" s="44">
        <f t="shared" si="0"/>
        <v>46602</v>
      </c>
      <c r="G17" s="51"/>
      <c r="H17" s="51"/>
      <c r="I17" s="18">
        <v>106</v>
      </c>
      <c r="J17" s="19"/>
      <c r="K17" s="20"/>
      <c r="L17" s="20"/>
      <c r="M17" s="21">
        <f t="shared" si="1"/>
        <v>14617.5</v>
      </c>
      <c r="N17" s="20"/>
      <c r="O17" s="20"/>
      <c r="P17" s="20"/>
      <c r="Q17" s="20"/>
      <c r="R17" s="20"/>
      <c r="S17" s="59"/>
      <c r="T17" s="60"/>
    </row>
    <row r="18" spans="1:20" x14ac:dyDescent="0.2">
      <c r="A18" s="10">
        <v>15</v>
      </c>
      <c r="B18" s="61">
        <v>38657</v>
      </c>
      <c r="C18" s="10" t="s">
        <v>384</v>
      </c>
      <c r="D18" s="18"/>
      <c r="E18" s="19"/>
      <c r="F18" s="20">
        <f t="shared" si="0"/>
        <v>46602</v>
      </c>
      <c r="G18" s="51"/>
      <c r="H18" s="51"/>
      <c r="I18" s="18"/>
      <c r="J18" s="19"/>
      <c r="K18" s="20"/>
      <c r="L18" s="20">
        <v>1750</v>
      </c>
      <c r="M18" s="21">
        <f t="shared" si="1"/>
        <v>12867.5</v>
      </c>
      <c r="N18" s="20">
        <v>1750</v>
      </c>
      <c r="O18" s="20"/>
      <c r="P18" s="20"/>
      <c r="Q18" s="20"/>
      <c r="R18" s="20"/>
      <c r="S18" s="59"/>
      <c r="T18" s="60"/>
    </row>
    <row r="19" spans="1:20" x14ac:dyDescent="0.2">
      <c r="A19" s="10">
        <v>16</v>
      </c>
      <c r="B19" s="61">
        <v>38660</v>
      </c>
      <c r="C19" s="10" t="s">
        <v>387</v>
      </c>
      <c r="D19" s="18"/>
      <c r="E19" s="19"/>
      <c r="F19" s="20">
        <f t="shared" si="0"/>
        <v>46602</v>
      </c>
      <c r="G19" s="63">
        <v>-700</v>
      </c>
      <c r="H19" s="51"/>
      <c r="I19" s="18"/>
      <c r="J19" s="19"/>
      <c r="K19" s="20"/>
      <c r="L19" s="64">
        <v>700</v>
      </c>
      <c r="M19" s="21">
        <f t="shared" si="1"/>
        <v>12167.5</v>
      </c>
      <c r="N19" s="20"/>
      <c r="O19" s="20"/>
      <c r="P19" s="20"/>
      <c r="Q19" s="20"/>
      <c r="R19" s="20"/>
      <c r="S19" s="59"/>
      <c r="T19" s="60">
        <v>700</v>
      </c>
    </row>
    <row r="20" spans="1:20" x14ac:dyDescent="0.2">
      <c r="A20" s="10">
        <v>17</v>
      </c>
      <c r="B20" s="61">
        <v>38664</v>
      </c>
      <c r="C20" s="10" t="s">
        <v>388</v>
      </c>
      <c r="D20" s="18"/>
      <c r="E20" s="19"/>
      <c r="F20" s="20">
        <f t="shared" si="0"/>
        <v>46602</v>
      </c>
      <c r="G20" s="51"/>
      <c r="H20" s="51"/>
      <c r="I20" s="18"/>
      <c r="J20" s="19"/>
      <c r="K20" s="20"/>
      <c r="L20" s="64">
        <v>3000</v>
      </c>
      <c r="M20" s="21">
        <f t="shared" si="1"/>
        <v>9167.5</v>
      </c>
      <c r="N20" s="20"/>
      <c r="O20" s="20"/>
      <c r="P20" s="20"/>
      <c r="Q20" s="20"/>
      <c r="R20" s="20"/>
      <c r="S20" s="59"/>
      <c r="T20" s="60">
        <v>3000</v>
      </c>
    </row>
    <row r="21" spans="1:20" x14ac:dyDescent="0.2">
      <c r="A21" s="10">
        <v>18</v>
      </c>
      <c r="B21" s="61">
        <v>38666</v>
      </c>
      <c r="C21" s="10" t="s">
        <v>384</v>
      </c>
      <c r="D21" s="18"/>
      <c r="E21" s="19"/>
      <c r="F21" s="20">
        <f t="shared" si="0"/>
        <v>46602</v>
      </c>
      <c r="G21" s="51"/>
      <c r="H21" s="51"/>
      <c r="I21" s="18"/>
      <c r="J21" s="19"/>
      <c r="K21" s="20"/>
      <c r="L21" s="20">
        <v>1700</v>
      </c>
      <c r="M21" s="21">
        <f t="shared" si="1"/>
        <v>7467.5</v>
      </c>
      <c r="N21" s="20">
        <v>1700</v>
      </c>
      <c r="O21" s="20"/>
      <c r="P21" s="20"/>
      <c r="Q21" s="20"/>
      <c r="R21" s="20"/>
      <c r="S21" s="59"/>
      <c r="T21" s="60"/>
    </row>
    <row r="22" spans="1:20" x14ac:dyDescent="0.2">
      <c r="A22" s="10">
        <v>19</v>
      </c>
      <c r="B22" s="61">
        <v>38670</v>
      </c>
      <c r="C22" s="10" t="s">
        <v>389</v>
      </c>
      <c r="D22" s="18"/>
      <c r="E22" s="19"/>
      <c r="F22" s="20">
        <f t="shared" si="0"/>
        <v>46602</v>
      </c>
      <c r="G22" s="63">
        <v>-700</v>
      </c>
      <c r="H22" s="51"/>
      <c r="I22" s="18"/>
      <c r="J22" s="19"/>
      <c r="K22" s="20"/>
      <c r="L22" s="64">
        <v>700</v>
      </c>
      <c r="M22" s="21">
        <f t="shared" si="1"/>
        <v>6767.5</v>
      </c>
      <c r="N22" s="20"/>
      <c r="O22" s="20"/>
      <c r="P22" s="20"/>
      <c r="Q22" s="20"/>
      <c r="R22" s="20"/>
      <c r="S22" s="59"/>
      <c r="T22" s="60">
        <v>700</v>
      </c>
    </row>
    <row r="23" spans="1:20" x14ac:dyDescent="0.2">
      <c r="A23" s="10">
        <v>20</v>
      </c>
      <c r="B23" s="61">
        <v>38681</v>
      </c>
      <c r="C23" s="10" t="s">
        <v>390</v>
      </c>
      <c r="D23" s="18"/>
      <c r="E23" s="19">
        <v>15000</v>
      </c>
      <c r="F23" s="20">
        <f t="shared" si="0"/>
        <v>31602</v>
      </c>
      <c r="G23" s="51"/>
      <c r="H23" s="51"/>
      <c r="I23" s="18"/>
      <c r="J23" s="19"/>
      <c r="K23" s="20">
        <v>15000</v>
      </c>
      <c r="L23" s="20"/>
      <c r="M23" s="21">
        <f t="shared" si="1"/>
        <v>21767.5</v>
      </c>
      <c r="N23" s="20"/>
      <c r="O23" s="20"/>
      <c r="P23" s="20"/>
      <c r="Q23" s="20"/>
      <c r="R23" s="20"/>
      <c r="S23" s="59"/>
      <c r="T23" s="60"/>
    </row>
    <row r="24" spans="1:20" x14ac:dyDescent="0.2">
      <c r="A24" s="10">
        <v>21</v>
      </c>
      <c r="B24" s="61">
        <v>38684</v>
      </c>
      <c r="C24" s="10" t="s">
        <v>391</v>
      </c>
      <c r="D24" s="18"/>
      <c r="E24" s="19"/>
      <c r="F24" s="20">
        <f t="shared" si="0"/>
        <v>31602</v>
      </c>
      <c r="G24" s="51"/>
      <c r="H24" s="51"/>
      <c r="I24" s="18"/>
      <c r="J24" s="19"/>
      <c r="K24" s="20"/>
      <c r="L24" s="20">
        <v>12305</v>
      </c>
      <c r="M24" s="21">
        <f t="shared" si="1"/>
        <v>9462.5</v>
      </c>
      <c r="N24" s="20"/>
      <c r="O24" s="20"/>
      <c r="P24" s="20"/>
      <c r="Q24" s="20">
        <v>12305</v>
      </c>
      <c r="R24" s="20"/>
      <c r="S24" s="59"/>
      <c r="T24" s="60"/>
    </row>
    <row r="25" spans="1:20" x14ac:dyDescent="0.2">
      <c r="A25" s="10">
        <v>22</v>
      </c>
      <c r="B25" s="61">
        <v>38684</v>
      </c>
      <c r="C25" s="10" t="s">
        <v>392</v>
      </c>
      <c r="D25" s="18"/>
      <c r="E25" s="19"/>
      <c r="F25" s="20">
        <f t="shared" si="0"/>
        <v>31602</v>
      </c>
      <c r="G25" s="51"/>
      <c r="H25" s="51"/>
      <c r="I25" s="18"/>
      <c r="J25" s="19"/>
      <c r="K25" s="20"/>
      <c r="L25" s="20">
        <v>256</v>
      </c>
      <c r="M25" s="21">
        <f t="shared" si="1"/>
        <v>9206.5</v>
      </c>
      <c r="N25" s="20"/>
      <c r="O25" s="20"/>
      <c r="P25" s="20"/>
      <c r="Q25" s="20">
        <v>256</v>
      </c>
      <c r="R25" s="20"/>
      <c r="S25" s="59"/>
      <c r="T25" s="60"/>
    </row>
    <row r="26" spans="1:20" x14ac:dyDescent="0.2">
      <c r="A26" s="10">
        <v>23</v>
      </c>
      <c r="B26" s="61">
        <v>38686</v>
      </c>
      <c r="C26" s="10" t="s">
        <v>392</v>
      </c>
      <c r="D26" s="18"/>
      <c r="E26" s="19"/>
      <c r="F26" s="20">
        <f t="shared" si="0"/>
        <v>31602</v>
      </c>
      <c r="G26" s="51"/>
      <c r="H26" s="51"/>
      <c r="I26" s="18"/>
      <c r="J26" s="19"/>
      <c r="K26" s="20"/>
      <c r="L26" s="20">
        <v>226</v>
      </c>
      <c r="M26" s="21">
        <f t="shared" si="1"/>
        <v>8980.5</v>
      </c>
      <c r="N26" s="20"/>
      <c r="O26" s="20"/>
      <c r="P26" s="20"/>
      <c r="Q26" s="20">
        <v>226</v>
      </c>
      <c r="R26" s="20"/>
      <c r="S26" s="59"/>
      <c r="T26" s="60"/>
    </row>
    <row r="27" spans="1:20" x14ac:dyDescent="0.2">
      <c r="A27" s="10">
        <v>24</v>
      </c>
      <c r="B27" s="61">
        <v>38685</v>
      </c>
      <c r="C27" s="10" t="s">
        <v>393</v>
      </c>
      <c r="D27" s="18"/>
      <c r="E27" s="19"/>
      <c r="F27" s="20">
        <f t="shared" si="0"/>
        <v>31602</v>
      </c>
      <c r="G27" s="51"/>
      <c r="H27" s="51"/>
      <c r="I27" s="18"/>
      <c r="J27" s="19"/>
      <c r="K27" s="20"/>
      <c r="L27" s="20">
        <v>170</v>
      </c>
      <c r="M27" s="21">
        <f t="shared" si="1"/>
        <v>8810.5</v>
      </c>
      <c r="N27" s="20">
        <v>170</v>
      </c>
      <c r="O27" s="20"/>
      <c r="P27" s="20"/>
      <c r="Q27" s="20"/>
      <c r="R27" s="20"/>
      <c r="S27" s="59"/>
      <c r="T27" s="60"/>
    </row>
    <row r="28" spans="1:20" x14ac:dyDescent="0.2">
      <c r="A28" s="10">
        <v>25</v>
      </c>
      <c r="B28" s="61">
        <v>38700</v>
      </c>
      <c r="C28" s="10" t="s">
        <v>384</v>
      </c>
      <c r="D28" s="18"/>
      <c r="E28" s="19"/>
      <c r="F28" s="20">
        <f t="shared" si="0"/>
        <v>31602</v>
      </c>
      <c r="G28" s="51"/>
      <c r="H28" s="51"/>
      <c r="I28" s="18"/>
      <c r="J28" s="19"/>
      <c r="K28" s="20"/>
      <c r="L28" s="20">
        <v>2000</v>
      </c>
      <c r="M28" s="21">
        <f t="shared" si="1"/>
        <v>6810.5</v>
      </c>
      <c r="N28" s="20">
        <v>2000</v>
      </c>
      <c r="O28" s="20"/>
      <c r="P28" s="20"/>
      <c r="Q28" s="20"/>
      <c r="R28" s="20"/>
      <c r="S28" s="59"/>
      <c r="T28" s="60"/>
    </row>
    <row r="29" spans="1:20" x14ac:dyDescent="0.2">
      <c r="A29" s="10">
        <v>26</v>
      </c>
      <c r="B29" s="61">
        <v>38714</v>
      </c>
      <c r="C29" s="10" t="s">
        <v>387</v>
      </c>
      <c r="D29" s="18"/>
      <c r="E29" s="19"/>
      <c r="F29" s="20">
        <f t="shared" si="0"/>
        <v>31602</v>
      </c>
      <c r="G29" s="63">
        <v>-700</v>
      </c>
      <c r="H29" s="51"/>
      <c r="I29" s="18"/>
      <c r="J29" s="19"/>
      <c r="K29" s="20"/>
      <c r="L29" s="64">
        <v>700</v>
      </c>
      <c r="M29" s="21">
        <f t="shared" si="1"/>
        <v>6110.5</v>
      </c>
      <c r="N29" s="20"/>
      <c r="O29" s="20"/>
      <c r="P29" s="20"/>
      <c r="Q29" s="20"/>
      <c r="R29" s="20"/>
      <c r="S29" s="59"/>
      <c r="T29" s="60">
        <v>700</v>
      </c>
    </row>
    <row r="30" spans="1:20" x14ac:dyDescent="0.2">
      <c r="A30" s="10">
        <v>27</v>
      </c>
      <c r="B30" s="61">
        <v>38717</v>
      </c>
      <c r="C30" s="10" t="s">
        <v>394</v>
      </c>
      <c r="D30" s="18">
        <v>700</v>
      </c>
      <c r="E30" s="19"/>
      <c r="F30" s="20">
        <f t="shared" si="0"/>
        <v>32302</v>
      </c>
      <c r="G30" s="65"/>
      <c r="H30" s="65"/>
      <c r="I30" s="66"/>
      <c r="J30" s="67"/>
      <c r="K30" s="68"/>
      <c r="L30" s="68"/>
      <c r="M30" s="21">
        <f t="shared" si="1"/>
        <v>6110.5</v>
      </c>
      <c r="N30" s="20"/>
      <c r="O30" s="20"/>
      <c r="P30" s="20"/>
      <c r="Q30" s="20"/>
      <c r="R30" s="20"/>
      <c r="S30" s="59"/>
      <c r="T30" s="60"/>
    </row>
    <row r="31" spans="1:20" x14ac:dyDescent="0.2">
      <c r="A31" s="10">
        <v>28</v>
      </c>
      <c r="B31" s="61">
        <v>38717</v>
      </c>
      <c r="C31" s="10" t="s">
        <v>11</v>
      </c>
      <c r="D31" s="18"/>
      <c r="E31" s="19">
        <v>27.36</v>
      </c>
      <c r="F31" s="20">
        <f t="shared" si="0"/>
        <v>32274.639999999999</v>
      </c>
      <c r="G31" s="65"/>
      <c r="H31" s="65"/>
      <c r="I31" s="66"/>
      <c r="J31" s="67"/>
      <c r="K31" s="68"/>
      <c r="L31" s="68"/>
      <c r="M31" s="21">
        <f t="shared" si="1"/>
        <v>6110.5</v>
      </c>
      <c r="N31" s="20"/>
      <c r="O31" s="20"/>
      <c r="P31" s="20"/>
      <c r="Q31" s="20"/>
      <c r="R31" s="20"/>
      <c r="S31" s="59"/>
      <c r="T31" s="60"/>
    </row>
    <row r="32" spans="1:20" x14ac:dyDescent="0.2">
      <c r="A32" s="10">
        <v>29</v>
      </c>
      <c r="B32" s="61">
        <v>38727</v>
      </c>
      <c r="C32" s="10" t="s">
        <v>384</v>
      </c>
      <c r="D32" s="18"/>
      <c r="E32" s="19"/>
      <c r="F32" s="20">
        <f t="shared" si="0"/>
        <v>32274.639999999999</v>
      </c>
      <c r="G32" s="51"/>
      <c r="H32" s="51"/>
      <c r="I32" s="18"/>
      <c r="J32" s="19"/>
      <c r="K32" s="20"/>
      <c r="L32" s="20">
        <v>2000</v>
      </c>
      <c r="M32" s="21">
        <f t="shared" si="1"/>
        <v>4110.5</v>
      </c>
      <c r="N32" s="20">
        <v>2000</v>
      </c>
      <c r="O32" s="20"/>
      <c r="P32" s="20"/>
      <c r="Q32" s="20"/>
      <c r="R32" s="20"/>
      <c r="S32" s="59"/>
      <c r="T32" s="60"/>
    </row>
    <row r="33" spans="1:22" x14ac:dyDescent="0.2">
      <c r="A33" s="10">
        <v>30</v>
      </c>
      <c r="B33" s="61">
        <v>38730</v>
      </c>
      <c r="C33" s="10" t="s">
        <v>395</v>
      </c>
      <c r="D33" s="18">
        <v>1532</v>
      </c>
      <c r="E33" s="19"/>
      <c r="F33" s="20">
        <f t="shared" si="0"/>
        <v>33806.639999999999</v>
      </c>
      <c r="G33" s="51"/>
      <c r="H33" s="51"/>
      <c r="I33" s="18"/>
      <c r="J33" s="19"/>
      <c r="K33" s="20"/>
      <c r="L33" s="20"/>
      <c r="M33" s="21">
        <f t="shared" si="1"/>
        <v>4110.5</v>
      </c>
      <c r="N33" s="20"/>
      <c r="O33" s="20"/>
      <c r="P33" s="20"/>
      <c r="Q33" s="20"/>
      <c r="R33" s="20"/>
      <c r="S33" s="59"/>
      <c r="T33" s="60"/>
    </row>
    <row r="34" spans="1:22" x14ac:dyDescent="0.2">
      <c r="A34" s="10">
        <v>31</v>
      </c>
      <c r="B34" s="61">
        <v>38748</v>
      </c>
      <c r="C34" s="10" t="s">
        <v>396</v>
      </c>
      <c r="D34" s="18"/>
      <c r="E34" s="19">
        <v>64</v>
      </c>
      <c r="F34" s="20">
        <f t="shared" si="0"/>
        <v>33742.639999999999</v>
      </c>
      <c r="G34" s="51"/>
      <c r="H34" s="51"/>
      <c r="I34" s="18"/>
      <c r="J34" s="19"/>
      <c r="K34" s="20"/>
      <c r="L34" s="20"/>
      <c r="M34" s="21">
        <f t="shared" si="1"/>
        <v>4110.5</v>
      </c>
      <c r="N34" s="20"/>
      <c r="O34" s="20"/>
      <c r="P34" s="20"/>
      <c r="Q34" s="20"/>
      <c r="R34" s="20"/>
      <c r="S34" s="59"/>
      <c r="T34" s="60"/>
    </row>
    <row r="35" spans="1:22" x14ac:dyDescent="0.2">
      <c r="A35" s="10">
        <v>32</v>
      </c>
      <c r="B35" s="61">
        <v>38749</v>
      </c>
      <c r="C35" s="10" t="s">
        <v>384</v>
      </c>
      <c r="D35" s="18"/>
      <c r="E35" s="19"/>
      <c r="F35" s="20">
        <f t="shared" si="0"/>
        <v>33742.639999999999</v>
      </c>
      <c r="G35" s="51"/>
      <c r="H35" s="51"/>
      <c r="I35" s="18"/>
      <c r="J35" s="19"/>
      <c r="K35" s="20"/>
      <c r="L35" s="20">
        <v>1800</v>
      </c>
      <c r="M35" s="21">
        <f t="shared" si="1"/>
        <v>2310.5</v>
      </c>
      <c r="N35" s="20">
        <v>1800</v>
      </c>
      <c r="O35" s="20"/>
      <c r="P35" s="20"/>
      <c r="Q35" s="20"/>
      <c r="R35" s="20"/>
      <c r="S35" s="59"/>
      <c r="T35" s="60"/>
      <c r="V35" s="55"/>
    </row>
    <row r="36" spans="1:22" x14ac:dyDescent="0.2">
      <c r="A36" s="10">
        <v>33</v>
      </c>
      <c r="B36" s="61">
        <v>38757</v>
      </c>
      <c r="C36" s="10" t="s">
        <v>393</v>
      </c>
      <c r="D36" s="18"/>
      <c r="E36" s="19"/>
      <c r="F36" s="20">
        <f t="shared" si="0"/>
        <v>33742.639999999999</v>
      </c>
      <c r="G36" s="51"/>
      <c r="H36" s="51"/>
      <c r="I36" s="18"/>
      <c r="J36" s="19"/>
      <c r="K36" s="20"/>
      <c r="L36" s="20">
        <v>190</v>
      </c>
      <c r="M36" s="21">
        <f t="shared" si="1"/>
        <v>2120.5</v>
      </c>
      <c r="N36" s="20">
        <v>190</v>
      </c>
      <c r="O36" s="20"/>
      <c r="P36" s="20"/>
      <c r="Q36" s="20"/>
      <c r="R36" s="20"/>
      <c r="S36" s="59"/>
      <c r="T36" s="60"/>
    </row>
    <row r="37" spans="1:22" x14ac:dyDescent="0.2">
      <c r="A37" s="10">
        <v>34</v>
      </c>
      <c r="B37" s="61">
        <v>38769</v>
      </c>
      <c r="C37" s="10" t="s">
        <v>384</v>
      </c>
      <c r="D37" s="18"/>
      <c r="E37" s="19"/>
      <c r="F37" s="20">
        <f t="shared" si="0"/>
        <v>33742.639999999999</v>
      </c>
      <c r="G37" s="51"/>
      <c r="H37" s="51"/>
      <c r="I37" s="18"/>
      <c r="J37" s="19"/>
      <c r="K37" s="20"/>
      <c r="L37" s="20">
        <v>2000</v>
      </c>
      <c r="M37" s="21">
        <f t="shared" si="1"/>
        <v>120.5</v>
      </c>
      <c r="N37" s="20">
        <v>2000</v>
      </c>
      <c r="O37" s="20"/>
      <c r="P37" s="20"/>
      <c r="Q37" s="20"/>
      <c r="R37" s="20"/>
      <c r="S37" s="59"/>
      <c r="T37" s="60"/>
    </row>
    <row r="38" spans="1:22" x14ac:dyDescent="0.2">
      <c r="A38" s="10">
        <v>35</v>
      </c>
      <c r="B38" s="61">
        <v>38751</v>
      </c>
      <c r="C38" s="10" t="s">
        <v>394</v>
      </c>
      <c r="D38" s="18">
        <v>400</v>
      </c>
      <c r="E38" s="19"/>
      <c r="F38" s="20">
        <f t="shared" si="0"/>
        <v>34142.639999999999</v>
      </c>
      <c r="G38" s="51"/>
      <c r="H38" s="51"/>
      <c r="I38" s="18"/>
      <c r="J38" s="19"/>
      <c r="K38" s="20"/>
      <c r="L38" s="20"/>
      <c r="M38" s="21">
        <f t="shared" si="1"/>
        <v>120.5</v>
      </c>
      <c r="N38" s="20"/>
      <c r="O38" s="20"/>
      <c r="P38" s="20"/>
      <c r="Q38" s="20"/>
      <c r="R38" s="20"/>
      <c r="S38" s="59"/>
      <c r="T38" s="60"/>
    </row>
    <row r="39" spans="1:22" x14ac:dyDescent="0.2">
      <c r="A39" s="10">
        <v>36</v>
      </c>
      <c r="B39" s="61">
        <v>38776</v>
      </c>
      <c r="C39" s="10" t="s">
        <v>11</v>
      </c>
      <c r="D39" s="18"/>
      <c r="E39" s="19">
        <v>60</v>
      </c>
      <c r="F39" s="69">
        <f t="shared" si="0"/>
        <v>34082.639999999999</v>
      </c>
      <c r="G39" s="51"/>
      <c r="H39" s="51"/>
      <c r="I39" s="18"/>
      <c r="J39" s="19"/>
      <c r="K39" s="20"/>
      <c r="L39" s="20"/>
      <c r="M39" s="21">
        <f t="shared" si="1"/>
        <v>120.5</v>
      </c>
      <c r="N39" s="20"/>
      <c r="O39" s="20"/>
      <c r="P39" s="20"/>
      <c r="Q39" s="20"/>
      <c r="R39" s="20"/>
      <c r="S39" s="59"/>
      <c r="T39" s="60"/>
    </row>
    <row r="40" spans="1:22" x14ac:dyDescent="0.2">
      <c r="A40" s="10">
        <v>37</v>
      </c>
      <c r="B40" s="61">
        <v>38793</v>
      </c>
      <c r="C40" s="10" t="s">
        <v>397</v>
      </c>
      <c r="D40" s="18"/>
      <c r="E40" s="19">
        <v>10000</v>
      </c>
      <c r="F40" s="20">
        <f t="shared" si="0"/>
        <v>24082.639999999999</v>
      </c>
      <c r="G40" s="51"/>
      <c r="H40" s="51"/>
      <c r="I40" s="18"/>
      <c r="J40" s="19"/>
      <c r="K40" s="20"/>
      <c r="L40" s="20"/>
      <c r="M40" s="21">
        <f t="shared" si="1"/>
        <v>120.5</v>
      </c>
      <c r="N40" s="20"/>
      <c r="O40" s="20"/>
      <c r="P40" s="20"/>
      <c r="Q40" s="20"/>
      <c r="R40" s="20"/>
      <c r="S40" s="59"/>
      <c r="T40" s="60"/>
    </row>
    <row r="41" spans="1:22" x14ac:dyDescent="0.2">
      <c r="A41" s="10">
        <v>38</v>
      </c>
      <c r="B41" s="61">
        <v>38807</v>
      </c>
      <c r="C41" s="10" t="s">
        <v>381</v>
      </c>
      <c r="D41" s="18"/>
      <c r="E41" s="19">
        <v>358</v>
      </c>
      <c r="F41" s="20">
        <f t="shared" si="0"/>
        <v>23724.639999999999</v>
      </c>
      <c r="G41" s="51"/>
      <c r="H41" s="51"/>
      <c r="I41" s="18"/>
      <c r="J41" s="19"/>
      <c r="K41" s="20"/>
      <c r="L41" s="20"/>
      <c r="M41" s="21">
        <f t="shared" si="1"/>
        <v>120.5</v>
      </c>
      <c r="N41" s="20"/>
      <c r="O41" s="20"/>
      <c r="P41" s="20"/>
      <c r="Q41" s="20"/>
      <c r="R41" s="20"/>
      <c r="S41" s="59"/>
      <c r="T41" s="60"/>
    </row>
    <row r="42" spans="1:22" x14ac:dyDescent="0.2">
      <c r="A42" s="10">
        <v>39</v>
      </c>
      <c r="B42" s="61">
        <v>38807</v>
      </c>
      <c r="C42" s="10" t="s">
        <v>12</v>
      </c>
      <c r="D42" s="18">
        <v>40.090000000000003</v>
      </c>
      <c r="E42" s="19"/>
      <c r="F42" s="69">
        <f t="shared" si="0"/>
        <v>23764.73</v>
      </c>
      <c r="G42" s="51"/>
      <c r="H42" s="51"/>
      <c r="I42" s="18"/>
      <c r="J42" s="19"/>
      <c r="K42" s="20"/>
      <c r="L42" s="20"/>
      <c r="M42" s="21">
        <f t="shared" si="1"/>
        <v>120.5</v>
      </c>
      <c r="N42" s="20"/>
      <c r="O42" s="20"/>
      <c r="P42" s="20"/>
      <c r="Q42" s="20"/>
      <c r="R42" s="20"/>
      <c r="S42" s="59"/>
      <c r="T42" s="60"/>
    </row>
    <row r="43" spans="1:22" x14ac:dyDescent="0.2">
      <c r="A43" s="10">
        <v>40</v>
      </c>
      <c r="B43" s="61">
        <v>38793</v>
      </c>
      <c r="C43" s="10" t="s">
        <v>398</v>
      </c>
      <c r="D43" s="18"/>
      <c r="E43" s="19"/>
      <c r="F43" s="20">
        <f t="shared" si="0"/>
        <v>23764.73</v>
      </c>
      <c r="G43" s="51"/>
      <c r="H43" s="51"/>
      <c r="I43" s="18"/>
      <c r="J43" s="19"/>
      <c r="K43" s="20">
        <v>10000</v>
      </c>
      <c r="L43" s="20"/>
      <c r="M43" s="21">
        <f t="shared" si="1"/>
        <v>10120.5</v>
      </c>
      <c r="N43" s="20"/>
      <c r="O43" s="20"/>
      <c r="P43" s="20"/>
      <c r="Q43" s="20"/>
      <c r="R43" s="20"/>
      <c r="S43" s="59"/>
      <c r="T43" s="60"/>
    </row>
    <row r="44" spans="1:22" x14ac:dyDescent="0.2">
      <c r="A44" s="10">
        <v>41</v>
      </c>
      <c r="B44" s="61">
        <v>39163</v>
      </c>
      <c r="C44" s="10" t="s">
        <v>384</v>
      </c>
      <c r="D44" s="18"/>
      <c r="E44" s="19"/>
      <c r="F44" s="20">
        <f t="shared" si="0"/>
        <v>23764.73</v>
      </c>
      <c r="G44" s="51"/>
      <c r="H44" s="51"/>
      <c r="I44" s="18"/>
      <c r="J44" s="19"/>
      <c r="K44" s="20"/>
      <c r="L44" s="20">
        <v>1920</v>
      </c>
      <c r="M44" s="21">
        <f t="shared" si="1"/>
        <v>8200.5</v>
      </c>
      <c r="N44" s="20">
        <v>1920</v>
      </c>
      <c r="O44" s="20"/>
      <c r="P44" s="20"/>
      <c r="Q44" s="20"/>
      <c r="R44" s="20"/>
      <c r="S44" s="59"/>
      <c r="T44" s="60"/>
    </row>
    <row r="45" spans="1:22" x14ac:dyDescent="0.2">
      <c r="A45" s="10">
        <v>42</v>
      </c>
      <c r="B45" s="61">
        <v>38820</v>
      </c>
      <c r="C45" s="10" t="s">
        <v>384</v>
      </c>
      <c r="D45" s="18"/>
      <c r="E45" s="19"/>
      <c r="F45" s="20">
        <f t="shared" si="0"/>
        <v>23764.73</v>
      </c>
      <c r="G45" s="51"/>
      <c r="H45" s="51"/>
      <c r="I45" s="18"/>
      <c r="J45" s="19"/>
      <c r="K45" s="20"/>
      <c r="L45" s="20">
        <v>1500</v>
      </c>
      <c r="M45" s="21">
        <f t="shared" si="1"/>
        <v>6700.5</v>
      </c>
      <c r="N45" s="20">
        <v>1500</v>
      </c>
      <c r="O45" s="20"/>
      <c r="P45" s="20"/>
      <c r="Q45" s="20"/>
      <c r="R45" s="20"/>
      <c r="S45" s="59"/>
      <c r="T45" s="60"/>
    </row>
    <row r="46" spans="1:22" x14ac:dyDescent="0.2">
      <c r="A46" s="10">
        <v>43</v>
      </c>
      <c r="B46" s="61">
        <v>38831</v>
      </c>
      <c r="C46" s="10" t="s">
        <v>393</v>
      </c>
      <c r="D46" s="18"/>
      <c r="E46" s="19"/>
      <c r="F46" s="20">
        <f t="shared" si="0"/>
        <v>23764.73</v>
      </c>
      <c r="G46" s="51"/>
      <c r="H46" s="51"/>
      <c r="I46" s="18"/>
      <c r="J46" s="19"/>
      <c r="K46" s="20"/>
      <c r="L46" s="20">
        <v>200</v>
      </c>
      <c r="M46" s="21">
        <f t="shared" si="1"/>
        <v>6500.5</v>
      </c>
      <c r="N46" s="20">
        <v>200</v>
      </c>
      <c r="O46" s="20"/>
      <c r="P46" s="20"/>
      <c r="Q46" s="20"/>
      <c r="R46" s="20"/>
      <c r="S46" s="59"/>
      <c r="T46" s="60"/>
    </row>
    <row r="47" spans="1:22" x14ac:dyDescent="0.2">
      <c r="A47" s="10">
        <v>44</v>
      </c>
      <c r="B47" s="61">
        <v>38847</v>
      </c>
      <c r="C47" s="10" t="s">
        <v>155</v>
      </c>
      <c r="D47" s="18"/>
      <c r="E47" s="19"/>
      <c r="F47" s="20">
        <f t="shared" si="0"/>
        <v>23764.73</v>
      </c>
      <c r="G47" s="51"/>
      <c r="H47" s="51"/>
      <c r="I47" s="18"/>
      <c r="J47" s="19"/>
      <c r="K47" s="20"/>
      <c r="L47" s="20">
        <v>3955</v>
      </c>
      <c r="M47" s="21">
        <f t="shared" si="1"/>
        <v>2545.5</v>
      </c>
      <c r="N47" s="20"/>
      <c r="O47" s="20">
        <v>3955</v>
      </c>
      <c r="P47" s="20"/>
      <c r="Q47" s="20"/>
      <c r="R47" s="20"/>
      <c r="S47" s="59"/>
      <c r="T47" s="60"/>
    </row>
    <row r="48" spans="1:22" x14ac:dyDescent="0.2">
      <c r="A48" s="10">
        <v>45</v>
      </c>
      <c r="B48" s="61">
        <v>38860</v>
      </c>
      <c r="C48" s="10" t="s">
        <v>399</v>
      </c>
      <c r="D48" s="18"/>
      <c r="E48" s="19"/>
      <c r="F48" s="20">
        <f t="shared" si="0"/>
        <v>23764.73</v>
      </c>
      <c r="G48" s="51"/>
      <c r="H48" s="51"/>
      <c r="I48" s="18"/>
      <c r="J48" s="19"/>
      <c r="K48" s="20"/>
      <c r="L48" s="20">
        <v>442</v>
      </c>
      <c r="M48" s="21">
        <f t="shared" si="1"/>
        <v>2103.5</v>
      </c>
      <c r="N48" s="20"/>
      <c r="O48" s="20"/>
      <c r="P48" s="20">
        <v>442</v>
      </c>
      <c r="Q48" s="20"/>
      <c r="R48" s="20"/>
      <c r="S48" s="59"/>
      <c r="T48" s="60"/>
    </row>
    <row r="49" spans="1:20" x14ac:dyDescent="0.2">
      <c r="A49" s="10">
        <v>46</v>
      </c>
      <c r="B49" s="23">
        <v>38861</v>
      </c>
      <c r="C49" s="10" t="s">
        <v>400</v>
      </c>
      <c r="D49" s="18"/>
      <c r="E49" s="19"/>
      <c r="F49" s="20">
        <f t="shared" si="0"/>
        <v>23764.73</v>
      </c>
      <c r="G49" s="51"/>
      <c r="H49" s="51"/>
      <c r="I49" s="18"/>
      <c r="J49" s="19"/>
      <c r="K49" s="20"/>
      <c r="L49" s="20">
        <v>250</v>
      </c>
      <c r="M49" s="21">
        <f t="shared" si="1"/>
        <v>1853.5</v>
      </c>
      <c r="N49" s="20"/>
      <c r="O49" s="20"/>
      <c r="P49" s="20">
        <v>250</v>
      </c>
      <c r="Q49" s="20"/>
      <c r="R49" s="20"/>
      <c r="S49" s="59"/>
      <c r="T49" s="60"/>
    </row>
    <row r="50" spans="1:20" x14ac:dyDescent="0.2">
      <c r="A50" s="10">
        <v>47</v>
      </c>
      <c r="B50" s="23">
        <v>38861</v>
      </c>
      <c r="C50" s="10" t="s">
        <v>401</v>
      </c>
      <c r="D50" s="18"/>
      <c r="E50" s="19"/>
      <c r="F50" s="20">
        <f t="shared" si="0"/>
        <v>23764.73</v>
      </c>
      <c r="G50" s="51"/>
      <c r="H50" s="51"/>
      <c r="I50" s="18"/>
      <c r="J50" s="19"/>
      <c r="K50" s="20"/>
      <c r="L50" s="20">
        <v>380</v>
      </c>
      <c r="M50" s="21">
        <f t="shared" si="1"/>
        <v>1473.5</v>
      </c>
      <c r="N50" s="20"/>
      <c r="O50" s="20"/>
      <c r="P50" s="20">
        <v>380</v>
      </c>
      <c r="Q50" s="20"/>
      <c r="R50" s="20"/>
      <c r="S50" s="59"/>
      <c r="T50" s="60"/>
    </row>
    <row r="51" spans="1:20" x14ac:dyDescent="0.2">
      <c r="A51" s="10">
        <v>48</v>
      </c>
      <c r="B51" s="23">
        <v>38863</v>
      </c>
      <c r="C51" s="10" t="s">
        <v>390</v>
      </c>
      <c r="D51" s="18"/>
      <c r="E51" s="19">
        <v>23000</v>
      </c>
      <c r="F51" s="20">
        <f t="shared" si="0"/>
        <v>764.72999999999956</v>
      </c>
      <c r="G51" s="51"/>
      <c r="H51" s="51"/>
      <c r="I51" s="18"/>
      <c r="J51" s="19"/>
      <c r="K51" s="20">
        <v>23000</v>
      </c>
      <c r="L51" s="20"/>
      <c r="M51" s="21">
        <f t="shared" si="1"/>
        <v>24473.5</v>
      </c>
      <c r="N51" s="20"/>
      <c r="O51" s="20"/>
      <c r="P51" s="20"/>
      <c r="Q51" s="20"/>
      <c r="R51" s="20"/>
      <c r="S51" s="59"/>
      <c r="T51" s="60"/>
    </row>
    <row r="52" spans="1:20" x14ac:dyDescent="0.2">
      <c r="A52" s="10">
        <v>49</v>
      </c>
      <c r="B52" s="23">
        <v>38868</v>
      </c>
      <c r="C52" s="10" t="s">
        <v>363</v>
      </c>
      <c r="D52" s="18"/>
      <c r="E52" s="19">
        <v>60</v>
      </c>
      <c r="F52" s="69">
        <f t="shared" si="0"/>
        <v>704.72999999999956</v>
      </c>
      <c r="G52" s="51"/>
      <c r="H52" s="51"/>
      <c r="I52" s="18"/>
      <c r="J52" s="19"/>
      <c r="K52" s="20"/>
      <c r="L52" s="20"/>
      <c r="M52" s="21">
        <f t="shared" si="1"/>
        <v>24473.5</v>
      </c>
      <c r="N52" s="20"/>
      <c r="O52" s="20"/>
      <c r="P52" s="20"/>
      <c r="Q52" s="20"/>
      <c r="R52" s="20"/>
      <c r="S52" s="59"/>
      <c r="T52" s="60"/>
    </row>
    <row r="53" spans="1:20" x14ac:dyDescent="0.2">
      <c r="A53" s="10">
        <v>50</v>
      </c>
      <c r="B53" s="23">
        <v>38863</v>
      </c>
      <c r="C53" s="10" t="s">
        <v>402</v>
      </c>
      <c r="D53" s="18"/>
      <c r="E53" s="19"/>
      <c r="F53" s="20">
        <f t="shared" si="0"/>
        <v>704.72999999999956</v>
      </c>
      <c r="G53" s="51"/>
      <c r="H53" s="51"/>
      <c r="I53" s="18"/>
      <c r="J53" s="19"/>
      <c r="K53" s="20"/>
      <c r="L53" s="20">
        <v>6800</v>
      </c>
      <c r="M53" s="21">
        <f t="shared" si="1"/>
        <v>17673.5</v>
      </c>
      <c r="N53" s="20"/>
      <c r="O53" s="20"/>
      <c r="P53" s="20">
        <v>6800</v>
      </c>
      <c r="Q53" s="20"/>
      <c r="R53" s="20"/>
      <c r="S53" s="59"/>
      <c r="T53" s="60"/>
    </row>
    <row r="54" spans="1:20" x14ac:dyDescent="0.2">
      <c r="A54" s="10">
        <v>51</v>
      </c>
      <c r="B54" s="23">
        <v>38866</v>
      </c>
      <c r="C54" s="10" t="s">
        <v>403</v>
      </c>
      <c r="D54" s="18"/>
      <c r="E54" s="19"/>
      <c r="F54" s="20">
        <f t="shared" si="0"/>
        <v>704.72999999999956</v>
      </c>
      <c r="G54" s="51"/>
      <c r="H54" s="51"/>
      <c r="I54" s="18"/>
      <c r="J54" s="19"/>
      <c r="K54" s="20"/>
      <c r="L54" s="20">
        <v>5280</v>
      </c>
      <c r="M54" s="21">
        <f t="shared" si="1"/>
        <v>12393.5</v>
      </c>
      <c r="N54" s="20"/>
      <c r="O54" s="20"/>
      <c r="P54" s="20"/>
      <c r="Q54" s="20"/>
      <c r="R54" s="20">
        <v>5280</v>
      </c>
      <c r="S54" s="59"/>
      <c r="T54" s="60"/>
    </row>
    <row r="55" spans="1:20" x14ac:dyDescent="0.2">
      <c r="A55" s="10">
        <v>52</v>
      </c>
      <c r="B55" s="23">
        <v>38880</v>
      </c>
      <c r="C55" s="10" t="s">
        <v>404</v>
      </c>
      <c r="D55" s="18"/>
      <c r="E55" s="19"/>
      <c r="F55" s="20">
        <f t="shared" si="0"/>
        <v>704.72999999999956</v>
      </c>
      <c r="G55" s="51"/>
      <c r="H55" s="51"/>
      <c r="I55" s="18"/>
      <c r="J55" s="19"/>
      <c r="K55" s="20"/>
      <c r="L55" s="20">
        <v>6048</v>
      </c>
      <c r="M55" s="21">
        <f t="shared" si="1"/>
        <v>6345.5</v>
      </c>
      <c r="N55" s="20"/>
      <c r="O55" s="20"/>
      <c r="P55" s="20"/>
      <c r="Q55" s="20"/>
      <c r="R55" s="20"/>
      <c r="S55" s="59">
        <v>6048</v>
      </c>
      <c r="T55" s="60"/>
    </row>
    <row r="56" spans="1:20" x14ac:dyDescent="0.2">
      <c r="A56" s="10">
        <v>53</v>
      </c>
      <c r="B56" s="23">
        <v>38960</v>
      </c>
      <c r="C56" s="10" t="s">
        <v>11</v>
      </c>
      <c r="D56" s="18"/>
      <c r="E56" s="19">
        <v>86.41</v>
      </c>
      <c r="F56" s="20">
        <f t="shared" si="0"/>
        <v>618.3199999999996</v>
      </c>
      <c r="G56" s="51"/>
      <c r="H56" s="51"/>
      <c r="I56" s="18"/>
      <c r="J56" s="19"/>
      <c r="K56" s="20"/>
      <c r="L56" s="20"/>
      <c r="M56" s="21">
        <f t="shared" si="1"/>
        <v>6345.5</v>
      </c>
      <c r="N56" s="20"/>
      <c r="O56" s="20"/>
      <c r="P56" s="20"/>
      <c r="Q56" s="20"/>
      <c r="R56" s="20"/>
      <c r="S56" s="59"/>
      <c r="T56" s="60"/>
    </row>
    <row r="57" spans="1:20" x14ac:dyDescent="0.2">
      <c r="A57" s="10">
        <v>61</v>
      </c>
      <c r="B57" s="37"/>
      <c r="C57" s="25"/>
      <c r="D57" s="12"/>
      <c r="E57" s="13"/>
      <c r="F57" s="20">
        <v>618.32000000000005</v>
      </c>
      <c r="G57" s="52"/>
      <c r="H57" s="52"/>
      <c r="I57" s="12"/>
      <c r="J57" s="13"/>
      <c r="K57" s="15"/>
      <c r="L57" s="15"/>
      <c r="M57" s="21">
        <v>6345.5</v>
      </c>
      <c r="N57" s="15"/>
      <c r="O57" s="15"/>
      <c r="P57" s="15"/>
      <c r="Q57" s="15"/>
      <c r="R57" s="15"/>
      <c r="S57" s="58"/>
      <c r="T57" s="70"/>
    </row>
    <row r="58" spans="1:20" x14ac:dyDescent="0.2">
      <c r="A58" s="39"/>
      <c r="B58" s="40"/>
      <c r="C58" s="39" t="s">
        <v>191</v>
      </c>
      <c r="D58" s="41">
        <f>SUM(D4:D57)</f>
        <v>69304.709999999992</v>
      </c>
      <c r="E58" s="42">
        <f>SUM(E4:E57)</f>
        <v>69466.77</v>
      </c>
      <c r="F58" s="31">
        <f>SUM(F4+D58-E58)</f>
        <v>618.31999999999243</v>
      </c>
      <c r="G58" s="56">
        <f t="shared" ref="G58:L58" si="2">SUM(G4:G57)</f>
        <v>64525</v>
      </c>
      <c r="H58" s="56">
        <f t="shared" si="2"/>
        <v>0</v>
      </c>
      <c r="I58" s="41">
        <f t="shared" si="2"/>
        <v>811</v>
      </c>
      <c r="J58" s="42">
        <f t="shared" si="2"/>
        <v>7.62</v>
      </c>
      <c r="K58" s="43">
        <f t="shared" si="2"/>
        <v>68000</v>
      </c>
      <c r="L58" s="43">
        <f t="shared" si="2"/>
        <v>61962</v>
      </c>
      <c r="M58" s="31">
        <v>6345.5</v>
      </c>
      <c r="N58" s="43">
        <f t="shared" ref="N58:T58" si="3">SUM(N4:N57)</f>
        <v>20920</v>
      </c>
      <c r="O58" s="43">
        <f t="shared" si="3"/>
        <v>3955</v>
      </c>
      <c r="P58" s="43">
        <f t="shared" si="3"/>
        <v>7872</v>
      </c>
      <c r="Q58" s="43">
        <f t="shared" si="3"/>
        <v>12787</v>
      </c>
      <c r="R58" s="43">
        <f t="shared" si="3"/>
        <v>5280</v>
      </c>
      <c r="S58" s="43">
        <f t="shared" si="3"/>
        <v>6048</v>
      </c>
      <c r="T58" s="71">
        <f t="shared" si="3"/>
        <v>5100</v>
      </c>
    </row>
    <row r="59" spans="1:20" x14ac:dyDescent="0.2">
      <c r="F59" s="2" t="s">
        <v>192</v>
      </c>
      <c r="N59" s="31">
        <f>SUM(N58:T58)</f>
        <v>61962</v>
      </c>
      <c r="O59" s="2" t="s">
        <v>2</v>
      </c>
      <c r="T59" s="72"/>
    </row>
    <row r="60" spans="1:20" x14ac:dyDescent="0.2">
      <c r="D60" s="5" t="s">
        <v>1</v>
      </c>
      <c r="E60" s="6" t="s">
        <v>1</v>
      </c>
      <c r="F60" s="7" t="s">
        <v>2</v>
      </c>
      <c r="G60" s="48"/>
      <c r="H60" s="48"/>
      <c r="I60" s="5"/>
      <c r="J60" s="6"/>
      <c r="K60" s="5" t="s">
        <v>3</v>
      </c>
      <c r="L60" s="6"/>
      <c r="M60" s="7"/>
      <c r="N60" s="5"/>
      <c r="O60" s="53"/>
      <c r="P60" s="8"/>
      <c r="Q60" s="8"/>
      <c r="R60" s="8" t="s">
        <v>2</v>
      </c>
      <c r="S60" s="57"/>
      <c r="T60" s="73"/>
    </row>
    <row r="61" spans="1:20" x14ac:dyDescent="0.2">
      <c r="D61" s="12" t="s">
        <v>8</v>
      </c>
      <c r="E61" s="13" t="s">
        <v>9</v>
      </c>
      <c r="F61" s="14" t="s">
        <v>10</v>
      </c>
      <c r="G61" s="48" t="s">
        <v>320</v>
      </c>
      <c r="H61" s="49" t="s">
        <v>348</v>
      </c>
      <c r="I61" s="12" t="s">
        <v>11</v>
      </c>
      <c r="J61" s="13" t="s">
        <v>159</v>
      </c>
      <c r="K61" s="12" t="s">
        <v>13</v>
      </c>
      <c r="L61" s="13" t="s">
        <v>14</v>
      </c>
      <c r="M61" s="14" t="s">
        <v>10</v>
      </c>
      <c r="N61" s="12" t="s">
        <v>15</v>
      </c>
      <c r="O61" s="52" t="s">
        <v>19</v>
      </c>
      <c r="P61" s="15" t="s">
        <v>16</v>
      </c>
      <c r="Q61" s="15" t="s">
        <v>17</v>
      </c>
      <c r="R61" s="15" t="s">
        <v>18</v>
      </c>
      <c r="S61" s="58" t="s">
        <v>377</v>
      </c>
      <c r="T61" s="70" t="s">
        <v>378</v>
      </c>
    </row>
  </sheetData>
  <sheetProtection selectLockedCells="1" selectUnlockedCells="1"/>
  <phoneticPr fontId="0" type="noConversion"/>
  <printOptions gridLines="1"/>
  <pageMargins left="0" right="0" top="0.51180555555555551" bottom="0.51180555555555551" header="0.51180555555555551" footer="0.51180555555555551"/>
  <pageSetup paperSize="8" firstPageNumber="0" orientation="landscape" horizontalDpi="300" verticalDpi="300"/>
  <headerFooter alignWithMargins="0">
    <oddHeader>&amp;C&amp;A</oddHeader>
    <oddFooter>&amp;CStrana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65"/>
  <sheetViews>
    <sheetView zoomScale="55" zoomScaleNormal="55" workbookViewId="0">
      <pane xSplit="3" ySplit="3" topLeftCell="L44" activePane="bottomRight" state="frozen"/>
      <selection pane="topRight" activeCell="L1" sqref="L1"/>
      <selection pane="bottomLeft" activeCell="A44" sqref="A44"/>
      <selection pane="bottomRight" activeCell="Q65" sqref="Q65"/>
    </sheetView>
  </sheetViews>
  <sheetFormatPr defaultColWidth="9" defaultRowHeight="14.25" x14ac:dyDescent="0.2"/>
  <cols>
    <col min="1" max="1" width="3.5" customWidth="1"/>
    <col min="2" max="2" width="9.125" style="74" customWidth="1"/>
    <col min="3" max="3" width="23" customWidth="1"/>
    <col min="4" max="5" width="9" style="75"/>
    <col min="6" max="6" width="9.125" style="75" customWidth="1"/>
    <col min="7" max="9" width="9" style="75"/>
    <col min="10" max="10" width="7.125" style="75" customWidth="1"/>
    <col min="11" max="11" width="8.625" style="75" customWidth="1"/>
    <col min="12" max="12" width="9" style="75"/>
    <col min="13" max="13" width="9.125" style="75" customWidth="1"/>
    <col min="14" max="14" width="9.875" style="75" customWidth="1"/>
    <col min="15" max="15" width="9.125" style="75" customWidth="1"/>
    <col min="16" max="17" width="9" style="75"/>
    <col min="18" max="19" width="7.625" style="75" customWidth="1"/>
  </cols>
  <sheetData>
    <row r="1" spans="1:19" ht="15" x14ac:dyDescent="0.25">
      <c r="A1" s="76" t="s">
        <v>405</v>
      </c>
      <c r="B1" s="77"/>
      <c r="C1" s="76"/>
    </row>
    <row r="2" spans="1:19" x14ac:dyDescent="0.2">
      <c r="A2" s="78" t="s">
        <v>376</v>
      </c>
      <c r="B2" s="79"/>
      <c r="C2" s="80"/>
      <c r="D2" s="81" t="s">
        <v>1</v>
      </c>
      <c r="E2" s="82" t="s">
        <v>1</v>
      </c>
      <c r="F2" s="83" t="s">
        <v>2</v>
      </c>
      <c r="G2" s="84"/>
      <c r="H2" s="84"/>
      <c r="I2" s="81"/>
      <c r="J2" s="82"/>
      <c r="K2" s="81" t="s">
        <v>3</v>
      </c>
      <c r="L2" s="82"/>
      <c r="M2" s="83"/>
      <c r="N2" s="81"/>
      <c r="O2" s="85"/>
      <c r="P2" s="86"/>
      <c r="Q2" s="86"/>
      <c r="R2" s="86"/>
      <c r="S2" s="82"/>
    </row>
    <row r="3" spans="1:19" x14ac:dyDescent="0.2">
      <c r="A3" s="87" t="s">
        <v>5</v>
      </c>
      <c r="B3" s="88" t="s">
        <v>6</v>
      </c>
      <c r="C3" s="89" t="s">
        <v>7</v>
      </c>
      <c r="D3" s="90" t="s">
        <v>8</v>
      </c>
      <c r="E3" s="91" t="s">
        <v>9</v>
      </c>
      <c r="F3" s="92" t="s">
        <v>10</v>
      </c>
      <c r="G3" s="93" t="s">
        <v>320</v>
      </c>
      <c r="H3" s="94" t="s">
        <v>348</v>
      </c>
      <c r="I3" s="90" t="s">
        <v>11</v>
      </c>
      <c r="J3" s="91" t="s">
        <v>159</v>
      </c>
      <c r="K3" s="90" t="s">
        <v>13</v>
      </c>
      <c r="L3" s="91" t="s">
        <v>14</v>
      </c>
      <c r="M3" s="92" t="s">
        <v>10</v>
      </c>
      <c r="N3" s="90" t="s">
        <v>15</v>
      </c>
      <c r="O3" s="95" t="s">
        <v>19</v>
      </c>
      <c r="P3" s="96" t="s">
        <v>16</v>
      </c>
      <c r="Q3" s="96" t="s">
        <v>17</v>
      </c>
      <c r="R3" s="96" t="s">
        <v>18</v>
      </c>
      <c r="S3" s="91" t="s">
        <v>377</v>
      </c>
    </row>
    <row r="4" spans="1:19" x14ac:dyDescent="0.2">
      <c r="A4" s="87">
        <v>1</v>
      </c>
      <c r="B4" s="88"/>
      <c r="C4" s="78" t="s">
        <v>350</v>
      </c>
      <c r="D4" s="66"/>
      <c r="E4" s="67"/>
      <c r="F4" s="97">
        <v>618.32000000000005</v>
      </c>
      <c r="G4" s="98"/>
      <c r="H4" s="98"/>
      <c r="I4" s="81"/>
      <c r="J4" s="82"/>
      <c r="K4" s="68"/>
      <c r="L4" s="68"/>
      <c r="M4" s="99">
        <v>6345.5</v>
      </c>
      <c r="N4" s="68"/>
      <c r="O4" s="68"/>
      <c r="P4" s="68"/>
      <c r="Q4" s="68"/>
      <c r="R4" s="68"/>
      <c r="S4" s="67"/>
    </row>
    <row r="5" spans="1:19" x14ac:dyDescent="0.2">
      <c r="A5" s="87">
        <v>2</v>
      </c>
      <c r="B5" s="88">
        <v>38990</v>
      </c>
      <c r="C5" s="87" t="s">
        <v>12</v>
      </c>
      <c r="D5" s="66">
        <v>6.96</v>
      </c>
      <c r="E5" s="67"/>
      <c r="F5" s="68">
        <f t="shared" ref="F5:F61" si="0">SUM(F4+D5-E5)</f>
        <v>625.28000000000009</v>
      </c>
      <c r="G5" s="65"/>
      <c r="H5" s="65"/>
      <c r="I5" s="66"/>
      <c r="J5" s="67">
        <v>6.96</v>
      </c>
      <c r="K5" s="68"/>
      <c r="L5" s="68"/>
      <c r="M5" s="100">
        <f t="shared" ref="M5:M61" si="1">SUM(M4+K5-L5)</f>
        <v>6345.5</v>
      </c>
      <c r="N5" s="68"/>
      <c r="O5" s="68"/>
      <c r="P5" s="68"/>
      <c r="Q5" s="68"/>
      <c r="R5" s="68"/>
      <c r="S5" s="67"/>
    </row>
    <row r="6" spans="1:19" x14ac:dyDescent="0.2">
      <c r="A6" s="87">
        <v>3</v>
      </c>
      <c r="B6" s="88">
        <v>38990</v>
      </c>
      <c r="C6" s="87" t="s">
        <v>395</v>
      </c>
      <c r="D6" s="101">
        <v>44100</v>
      </c>
      <c r="E6" s="67"/>
      <c r="F6" s="68">
        <f t="shared" si="0"/>
        <v>44725.279999999999</v>
      </c>
      <c r="G6" s="65">
        <v>44100</v>
      </c>
      <c r="H6" s="65"/>
      <c r="I6" s="66"/>
      <c r="J6" s="67"/>
      <c r="K6" s="68"/>
      <c r="L6" s="68"/>
      <c r="M6" s="100">
        <f t="shared" si="1"/>
        <v>6345.5</v>
      </c>
      <c r="N6" s="68"/>
      <c r="O6" s="68"/>
      <c r="P6" s="68"/>
      <c r="Q6" s="68"/>
      <c r="R6" s="68"/>
      <c r="S6" s="67"/>
    </row>
    <row r="7" spans="1:19" x14ac:dyDescent="0.2">
      <c r="A7" s="87">
        <v>4</v>
      </c>
      <c r="B7" s="88">
        <v>38990</v>
      </c>
      <c r="C7" s="87" t="s">
        <v>363</v>
      </c>
      <c r="D7" s="66"/>
      <c r="E7" s="67">
        <v>676</v>
      </c>
      <c r="F7" s="68">
        <f t="shared" si="0"/>
        <v>44049.279999999999</v>
      </c>
      <c r="G7" s="65"/>
      <c r="H7" s="65"/>
      <c r="I7" s="66">
        <v>676</v>
      </c>
      <c r="J7" s="67"/>
      <c r="K7" s="68"/>
      <c r="L7" s="68"/>
      <c r="M7" s="100">
        <f t="shared" si="1"/>
        <v>6345.5</v>
      </c>
      <c r="N7" s="68"/>
      <c r="O7" s="68"/>
      <c r="P7" s="68"/>
      <c r="Q7" s="68"/>
      <c r="R7" s="68"/>
      <c r="S7" s="67"/>
    </row>
    <row r="8" spans="1:19" x14ac:dyDescent="0.2">
      <c r="A8" s="87">
        <v>5</v>
      </c>
      <c r="B8" s="88">
        <v>38980</v>
      </c>
      <c r="C8" s="87" t="s">
        <v>406</v>
      </c>
      <c r="D8" s="66"/>
      <c r="E8" s="67"/>
      <c r="F8" s="68">
        <f t="shared" si="0"/>
        <v>44049.279999999999</v>
      </c>
      <c r="G8" s="65"/>
      <c r="H8" s="65"/>
      <c r="I8" s="66"/>
      <c r="J8" s="67"/>
      <c r="K8" s="68"/>
      <c r="L8" s="68">
        <v>1500</v>
      </c>
      <c r="M8" s="100">
        <f t="shared" si="1"/>
        <v>4845.5</v>
      </c>
      <c r="N8" s="68">
        <v>1500</v>
      </c>
      <c r="O8" s="68"/>
      <c r="P8" s="68"/>
      <c r="Q8" s="68"/>
      <c r="R8" s="68"/>
      <c r="S8" s="67"/>
    </row>
    <row r="9" spans="1:19" x14ac:dyDescent="0.2">
      <c r="A9" s="87">
        <v>6</v>
      </c>
      <c r="B9" s="88">
        <v>39021</v>
      </c>
      <c r="C9" s="87" t="s">
        <v>395</v>
      </c>
      <c r="D9" s="101">
        <v>14000</v>
      </c>
      <c r="E9" s="67"/>
      <c r="F9" s="68">
        <f t="shared" si="0"/>
        <v>58049.279999999999</v>
      </c>
      <c r="G9" s="65">
        <v>14000</v>
      </c>
      <c r="H9" s="65"/>
      <c r="I9" s="66"/>
      <c r="J9" s="67"/>
      <c r="K9" s="68"/>
      <c r="L9" s="68"/>
      <c r="M9" s="100">
        <f t="shared" si="1"/>
        <v>4845.5</v>
      </c>
      <c r="N9" s="68"/>
      <c r="O9" s="68"/>
      <c r="P9" s="68"/>
      <c r="Q9" s="68"/>
      <c r="R9" s="68"/>
      <c r="S9" s="67"/>
    </row>
    <row r="10" spans="1:19" x14ac:dyDescent="0.2">
      <c r="A10" s="87">
        <v>7</v>
      </c>
      <c r="B10" s="88">
        <v>39021</v>
      </c>
      <c r="C10" s="87" t="s">
        <v>363</v>
      </c>
      <c r="D10" s="66"/>
      <c r="E10" s="67">
        <v>80</v>
      </c>
      <c r="F10" s="68">
        <f t="shared" si="0"/>
        <v>57969.279999999999</v>
      </c>
      <c r="G10" s="65"/>
      <c r="H10" s="65"/>
      <c r="I10" s="66">
        <v>80</v>
      </c>
      <c r="J10" s="67"/>
      <c r="K10" s="68"/>
      <c r="L10" s="68"/>
      <c r="M10" s="100">
        <f t="shared" si="1"/>
        <v>4845.5</v>
      </c>
      <c r="N10" s="68"/>
      <c r="O10" s="68"/>
      <c r="P10" s="68"/>
      <c r="Q10" s="68"/>
      <c r="R10" s="68"/>
      <c r="S10" s="67"/>
    </row>
    <row r="11" spans="1:19" x14ac:dyDescent="0.2">
      <c r="A11" s="87">
        <v>8</v>
      </c>
      <c r="B11" s="88">
        <v>38994</v>
      </c>
      <c r="C11" s="87" t="s">
        <v>406</v>
      </c>
      <c r="D11" s="66"/>
      <c r="E11" s="67"/>
      <c r="F11" s="68">
        <f t="shared" si="0"/>
        <v>57969.279999999999</v>
      </c>
      <c r="G11" s="65"/>
      <c r="H11" s="65"/>
      <c r="I11" s="66"/>
      <c r="J11" s="67"/>
      <c r="K11" s="68"/>
      <c r="L11" s="68">
        <v>1800</v>
      </c>
      <c r="M11" s="100">
        <f t="shared" si="1"/>
        <v>3045.5</v>
      </c>
      <c r="N11" s="68">
        <v>1800</v>
      </c>
      <c r="O11" s="68"/>
      <c r="P11" s="68"/>
      <c r="Q11" s="68"/>
      <c r="R11" s="68"/>
      <c r="S11" s="67"/>
    </row>
    <row r="12" spans="1:19" x14ac:dyDescent="0.2">
      <c r="A12" s="87">
        <v>9</v>
      </c>
      <c r="B12" s="88">
        <v>38994</v>
      </c>
      <c r="C12" s="102" t="s">
        <v>407</v>
      </c>
      <c r="D12" s="66"/>
      <c r="E12" s="67"/>
      <c r="F12" s="68">
        <f t="shared" si="0"/>
        <v>57969.279999999999</v>
      </c>
      <c r="G12" s="63">
        <v>700</v>
      </c>
      <c r="H12" s="65"/>
      <c r="I12" s="66"/>
      <c r="J12" s="67"/>
      <c r="K12" s="64">
        <v>700</v>
      </c>
      <c r="L12" s="68"/>
      <c r="M12" s="100">
        <f t="shared" si="1"/>
        <v>3745.5</v>
      </c>
      <c r="N12" s="68"/>
      <c r="O12" s="68"/>
      <c r="P12" s="68"/>
      <c r="Q12" s="68"/>
      <c r="R12" s="68"/>
      <c r="S12" s="67"/>
    </row>
    <row r="13" spans="1:19" x14ac:dyDescent="0.2">
      <c r="A13" s="87">
        <v>10</v>
      </c>
      <c r="B13" s="88">
        <v>39016</v>
      </c>
      <c r="C13" s="87" t="s">
        <v>406</v>
      </c>
      <c r="D13" s="66"/>
      <c r="E13" s="67"/>
      <c r="F13" s="68">
        <f t="shared" si="0"/>
        <v>57969.279999999999</v>
      </c>
      <c r="G13" s="65"/>
      <c r="H13" s="65"/>
      <c r="I13" s="66"/>
      <c r="J13" s="67"/>
      <c r="K13" s="68"/>
      <c r="L13" s="68">
        <v>1800</v>
      </c>
      <c r="M13" s="100">
        <f t="shared" si="1"/>
        <v>1945.5</v>
      </c>
      <c r="N13" s="68">
        <v>1800</v>
      </c>
      <c r="O13" s="68"/>
      <c r="P13" s="68"/>
      <c r="Q13" s="68"/>
      <c r="R13" s="68"/>
      <c r="S13" s="67"/>
    </row>
    <row r="14" spans="1:19" x14ac:dyDescent="0.2">
      <c r="A14" s="87">
        <v>11</v>
      </c>
      <c r="B14" s="88">
        <v>39023</v>
      </c>
      <c r="C14" s="87" t="s">
        <v>406</v>
      </c>
      <c r="D14" s="66"/>
      <c r="E14" s="67"/>
      <c r="F14" s="68">
        <f t="shared" si="0"/>
        <v>57969.279999999999</v>
      </c>
      <c r="G14" s="65"/>
      <c r="H14" s="65"/>
      <c r="I14" s="66"/>
      <c r="J14" s="67"/>
      <c r="K14" s="68"/>
      <c r="L14" s="68">
        <v>1800</v>
      </c>
      <c r="M14" s="100">
        <f t="shared" si="1"/>
        <v>145.5</v>
      </c>
      <c r="N14" s="68">
        <v>1800</v>
      </c>
      <c r="O14" s="68"/>
      <c r="P14" s="68"/>
      <c r="Q14" s="68"/>
      <c r="R14" s="68"/>
      <c r="S14" s="67"/>
    </row>
    <row r="15" spans="1:19" x14ac:dyDescent="0.2">
      <c r="A15" s="87">
        <v>12</v>
      </c>
      <c r="B15" s="88">
        <v>39030</v>
      </c>
      <c r="C15" s="87" t="s">
        <v>406</v>
      </c>
      <c r="D15" s="66"/>
      <c r="E15" s="67"/>
      <c r="F15" s="68">
        <f t="shared" si="0"/>
        <v>57969.279999999999</v>
      </c>
      <c r="G15" s="65"/>
      <c r="H15" s="65"/>
      <c r="I15" s="66"/>
      <c r="J15" s="67"/>
      <c r="K15" s="68"/>
      <c r="L15" s="68">
        <v>1800</v>
      </c>
      <c r="M15" s="100">
        <f t="shared" si="1"/>
        <v>-1654.5</v>
      </c>
      <c r="N15" s="68">
        <v>1800</v>
      </c>
      <c r="O15" s="68"/>
      <c r="P15" s="68"/>
      <c r="Q15" s="68"/>
      <c r="R15" s="68"/>
      <c r="S15" s="67"/>
    </row>
    <row r="16" spans="1:19" x14ac:dyDescent="0.2">
      <c r="A16" s="87">
        <v>13</v>
      </c>
      <c r="B16" s="88">
        <v>39034</v>
      </c>
      <c r="C16" s="87" t="s">
        <v>408</v>
      </c>
      <c r="D16" s="66"/>
      <c r="E16" s="67"/>
      <c r="F16" s="68">
        <f t="shared" si="0"/>
        <v>57969.279999999999</v>
      </c>
      <c r="G16" s="63">
        <v>-700</v>
      </c>
      <c r="H16" s="65"/>
      <c r="I16" s="66"/>
      <c r="J16" s="67"/>
      <c r="K16" s="68"/>
      <c r="L16" s="64">
        <v>700</v>
      </c>
      <c r="M16" s="100">
        <f t="shared" si="1"/>
        <v>-2354.5</v>
      </c>
      <c r="N16" s="68">
        <v>0</v>
      </c>
      <c r="O16" s="68"/>
      <c r="P16" s="68"/>
      <c r="Q16" s="68"/>
      <c r="R16" s="68"/>
      <c r="S16" s="67"/>
    </row>
    <row r="17" spans="1:19" x14ac:dyDescent="0.2">
      <c r="A17" s="87">
        <v>14</v>
      </c>
      <c r="B17" s="88">
        <v>39051</v>
      </c>
      <c r="C17" s="87" t="s">
        <v>409</v>
      </c>
      <c r="D17" s="101">
        <v>2100</v>
      </c>
      <c r="E17" s="67"/>
      <c r="F17" s="68">
        <f t="shared" si="0"/>
        <v>60069.279999999999</v>
      </c>
      <c r="G17" s="65">
        <v>2100</v>
      </c>
      <c r="H17" s="65"/>
      <c r="I17" s="66"/>
      <c r="J17" s="67"/>
      <c r="K17" s="68"/>
      <c r="L17" s="68"/>
      <c r="M17" s="100">
        <f t="shared" si="1"/>
        <v>-2354.5</v>
      </c>
      <c r="N17" s="68"/>
      <c r="O17" s="68"/>
      <c r="P17" s="68"/>
      <c r="Q17" s="68"/>
      <c r="R17" s="68"/>
      <c r="S17" s="67"/>
    </row>
    <row r="18" spans="1:19" x14ac:dyDescent="0.2">
      <c r="A18" s="87">
        <v>15</v>
      </c>
      <c r="B18" s="88">
        <v>39044</v>
      </c>
      <c r="C18" s="87" t="s">
        <v>107</v>
      </c>
      <c r="D18" s="66"/>
      <c r="E18" s="67">
        <v>20000</v>
      </c>
      <c r="F18" s="68">
        <f t="shared" si="0"/>
        <v>40069.279999999999</v>
      </c>
      <c r="G18" s="65"/>
      <c r="H18" s="65">
        <v>20000</v>
      </c>
      <c r="I18" s="66"/>
      <c r="J18" s="67"/>
      <c r="K18" s="68"/>
      <c r="L18" s="68"/>
      <c r="M18" s="100">
        <f t="shared" si="1"/>
        <v>-2354.5</v>
      </c>
      <c r="N18" s="68"/>
      <c r="O18" s="68"/>
      <c r="P18" s="68"/>
      <c r="Q18" s="68"/>
      <c r="R18" s="68"/>
      <c r="S18" s="67"/>
    </row>
    <row r="19" spans="1:19" x14ac:dyDescent="0.2">
      <c r="A19" s="87">
        <v>16</v>
      </c>
      <c r="B19" s="88">
        <v>39051</v>
      </c>
      <c r="C19" s="87" t="s">
        <v>363</v>
      </c>
      <c r="D19" s="66"/>
      <c r="E19" s="67">
        <v>64</v>
      </c>
      <c r="F19" s="68">
        <f t="shared" si="0"/>
        <v>40005.279999999999</v>
      </c>
      <c r="G19" s="65"/>
      <c r="H19" s="65"/>
      <c r="I19" s="66">
        <v>64</v>
      </c>
      <c r="J19" s="67"/>
      <c r="K19" s="68"/>
      <c r="L19" s="68"/>
      <c r="M19" s="100">
        <f t="shared" si="1"/>
        <v>-2354.5</v>
      </c>
      <c r="N19" s="68"/>
      <c r="O19" s="68"/>
      <c r="P19" s="68"/>
      <c r="Q19" s="68"/>
      <c r="R19" s="68"/>
      <c r="S19" s="67"/>
    </row>
    <row r="20" spans="1:19" x14ac:dyDescent="0.2">
      <c r="A20" s="87">
        <v>17</v>
      </c>
      <c r="B20" s="88">
        <v>39044</v>
      </c>
      <c r="C20" s="87" t="s">
        <v>410</v>
      </c>
      <c r="D20" s="66"/>
      <c r="E20" s="67"/>
      <c r="F20" s="68">
        <f t="shared" si="0"/>
        <v>40005.279999999999</v>
      </c>
      <c r="G20" s="65"/>
      <c r="H20" s="65"/>
      <c r="I20" s="66"/>
      <c r="J20" s="67"/>
      <c r="K20" s="68">
        <v>20000</v>
      </c>
      <c r="L20" s="68"/>
      <c r="M20" s="100">
        <f t="shared" si="1"/>
        <v>17645.5</v>
      </c>
      <c r="N20" s="68"/>
      <c r="O20" s="68"/>
      <c r="P20" s="68"/>
      <c r="Q20" s="68"/>
      <c r="R20" s="68"/>
      <c r="S20" s="67"/>
    </row>
    <row r="21" spans="1:19" x14ac:dyDescent="0.2">
      <c r="A21" s="87">
        <v>18</v>
      </c>
      <c r="B21" s="88">
        <v>39045</v>
      </c>
      <c r="C21" s="87" t="s">
        <v>411</v>
      </c>
      <c r="D21" s="66"/>
      <c r="E21" s="67"/>
      <c r="F21" s="68">
        <f t="shared" si="0"/>
        <v>40005.279999999999</v>
      </c>
      <c r="G21" s="65"/>
      <c r="H21" s="65"/>
      <c r="I21" s="66"/>
      <c r="J21" s="67"/>
      <c r="K21" s="68"/>
      <c r="L21" s="68">
        <v>1700</v>
      </c>
      <c r="M21" s="100">
        <f t="shared" si="1"/>
        <v>15945.5</v>
      </c>
      <c r="N21" s="68">
        <v>1700</v>
      </c>
      <c r="O21" s="68"/>
      <c r="P21" s="68"/>
      <c r="Q21" s="68"/>
      <c r="R21" s="68"/>
      <c r="S21" s="67"/>
    </row>
    <row r="22" spans="1:19" x14ac:dyDescent="0.2">
      <c r="A22" s="87">
        <v>19</v>
      </c>
      <c r="B22" s="88">
        <v>39046</v>
      </c>
      <c r="C22" s="87" t="s">
        <v>412</v>
      </c>
      <c r="D22" s="66"/>
      <c r="E22" s="67"/>
      <c r="F22" s="68">
        <f t="shared" si="0"/>
        <v>40005.279999999999</v>
      </c>
      <c r="G22" s="65"/>
      <c r="H22" s="65"/>
      <c r="I22" s="66"/>
      <c r="J22" s="67"/>
      <c r="K22" s="68"/>
      <c r="L22" s="68">
        <v>1019</v>
      </c>
      <c r="M22" s="100">
        <f t="shared" si="1"/>
        <v>14926.5</v>
      </c>
      <c r="N22" s="68"/>
      <c r="O22" s="68"/>
      <c r="P22" s="68"/>
      <c r="Q22" s="68">
        <v>1019</v>
      </c>
      <c r="R22" s="68"/>
      <c r="S22" s="67"/>
    </row>
    <row r="23" spans="1:19" x14ac:dyDescent="0.2">
      <c r="A23" s="87">
        <v>20</v>
      </c>
      <c r="B23" s="88">
        <v>39057</v>
      </c>
      <c r="C23" s="87" t="s">
        <v>413</v>
      </c>
      <c r="D23" s="66"/>
      <c r="E23" s="67"/>
      <c r="F23" s="68">
        <f t="shared" si="0"/>
        <v>40005.279999999999</v>
      </c>
      <c r="G23" s="65"/>
      <c r="H23" s="65"/>
      <c r="I23" s="66"/>
      <c r="J23" s="67"/>
      <c r="K23" s="68">
        <v>10000</v>
      </c>
      <c r="L23" s="68"/>
      <c r="M23" s="100">
        <f t="shared" si="1"/>
        <v>24926.5</v>
      </c>
      <c r="N23" s="68"/>
      <c r="O23" s="68"/>
      <c r="P23" s="68"/>
      <c r="Q23" s="68"/>
      <c r="R23" s="68"/>
      <c r="S23" s="67"/>
    </row>
    <row r="24" spans="1:19" x14ac:dyDescent="0.2">
      <c r="A24" s="87">
        <v>21</v>
      </c>
      <c r="B24" s="88">
        <v>39049</v>
      </c>
      <c r="C24" s="87" t="s">
        <v>414</v>
      </c>
      <c r="D24" s="66"/>
      <c r="E24" s="67"/>
      <c r="F24" s="68">
        <f t="shared" si="0"/>
        <v>40005.279999999999</v>
      </c>
      <c r="G24" s="65"/>
      <c r="H24" s="65"/>
      <c r="I24" s="66"/>
      <c r="J24" s="67"/>
      <c r="K24" s="68"/>
      <c r="L24" s="68">
        <v>14970</v>
      </c>
      <c r="M24" s="100">
        <f t="shared" si="1"/>
        <v>9956.5</v>
      </c>
      <c r="N24" s="68"/>
      <c r="O24" s="68"/>
      <c r="P24" s="68"/>
      <c r="Q24" s="68">
        <v>14970</v>
      </c>
      <c r="R24" s="68"/>
      <c r="S24" s="67"/>
    </row>
    <row r="25" spans="1:19" x14ac:dyDescent="0.2">
      <c r="A25" s="87">
        <v>22</v>
      </c>
      <c r="B25" s="88">
        <v>39049</v>
      </c>
      <c r="C25" s="87" t="s">
        <v>415</v>
      </c>
      <c r="D25" s="66"/>
      <c r="E25" s="67"/>
      <c r="F25" s="68">
        <f t="shared" si="0"/>
        <v>40005.279999999999</v>
      </c>
      <c r="G25" s="65"/>
      <c r="H25" s="65"/>
      <c r="I25" s="66"/>
      <c r="J25" s="67"/>
      <c r="K25" s="68"/>
      <c r="L25" s="68">
        <v>486.5</v>
      </c>
      <c r="M25" s="100">
        <f t="shared" si="1"/>
        <v>9470</v>
      </c>
      <c r="N25" s="68"/>
      <c r="O25" s="68"/>
      <c r="P25" s="68"/>
      <c r="Q25" s="68">
        <v>486.5</v>
      </c>
      <c r="R25" s="68"/>
      <c r="S25" s="67"/>
    </row>
    <row r="26" spans="1:19" x14ac:dyDescent="0.2">
      <c r="A26" s="87">
        <v>23</v>
      </c>
      <c r="B26" s="88">
        <v>39050</v>
      </c>
      <c r="C26" s="87" t="s">
        <v>416</v>
      </c>
      <c r="D26" s="66"/>
      <c r="E26" s="67"/>
      <c r="F26" s="68">
        <f t="shared" si="0"/>
        <v>40005.279999999999</v>
      </c>
      <c r="G26" s="65"/>
      <c r="H26" s="65"/>
      <c r="I26" s="66"/>
      <c r="J26" s="67"/>
      <c r="K26" s="68"/>
      <c r="L26" s="68">
        <v>153.5</v>
      </c>
      <c r="M26" s="100">
        <f t="shared" si="1"/>
        <v>9316.5</v>
      </c>
      <c r="N26" s="68"/>
      <c r="O26" s="68"/>
      <c r="P26" s="68"/>
      <c r="Q26" s="68">
        <v>153.5</v>
      </c>
      <c r="R26" s="68"/>
      <c r="S26" s="67"/>
    </row>
    <row r="27" spans="1:19" x14ac:dyDescent="0.2">
      <c r="A27" s="87">
        <v>24</v>
      </c>
      <c r="B27" s="88">
        <v>39057</v>
      </c>
      <c r="C27" s="87" t="s">
        <v>417</v>
      </c>
      <c r="D27" s="66"/>
      <c r="E27" s="67">
        <v>10000</v>
      </c>
      <c r="F27" s="68">
        <f t="shared" si="0"/>
        <v>30005.279999999999</v>
      </c>
      <c r="G27" s="65"/>
      <c r="H27" s="65">
        <v>10000</v>
      </c>
      <c r="I27" s="66"/>
      <c r="J27" s="67"/>
      <c r="K27" s="68"/>
      <c r="L27" s="68"/>
      <c r="M27" s="100">
        <f t="shared" si="1"/>
        <v>9316.5</v>
      </c>
      <c r="N27" s="68"/>
      <c r="O27" s="68"/>
      <c r="P27" s="68"/>
      <c r="Q27" s="68"/>
      <c r="R27" s="68"/>
      <c r="S27" s="67"/>
    </row>
    <row r="28" spans="1:19" x14ac:dyDescent="0.2">
      <c r="A28" s="87">
        <v>25</v>
      </c>
      <c r="B28" s="88">
        <v>39065</v>
      </c>
      <c r="C28" s="87" t="s">
        <v>418</v>
      </c>
      <c r="D28" s="66"/>
      <c r="E28" s="67"/>
      <c r="F28" s="68">
        <f t="shared" si="0"/>
        <v>30005.279999999999</v>
      </c>
      <c r="G28" s="63">
        <v>700</v>
      </c>
      <c r="H28" s="65"/>
      <c r="I28" s="66"/>
      <c r="J28" s="67"/>
      <c r="K28" s="64">
        <v>700</v>
      </c>
      <c r="L28" s="68"/>
      <c r="M28" s="100">
        <f t="shared" si="1"/>
        <v>10016.5</v>
      </c>
      <c r="N28" s="68"/>
      <c r="O28" s="68"/>
      <c r="P28" s="68"/>
      <c r="Q28" s="68"/>
      <c r="R28" s="68"/>
      <c r="S28" s="67"/>
    </row>
    <row r="29" spans="1:19" x14ac:dyDescent="0.2">
      <c r="A29" s="87">
        <v>26</v>
      </c>
      <c r="B29" s="88">
        <v>39069</v>
      </c>
      <c r="C29" s="87" t="s">
        <v>419</v>
      </c>
      <c r="D29" s="66"/>
      <c r="E29" s="67"/>
      <c r="F29" s="68">
        <f t="shared" si="0"/>
        <v>30005.279999999999</v>
      </c>
      <c r="G29" s="63">
        <v>500</v>
      </c>
      <c r="H29" s="65"/>
      <c r="I29" s="66"/>
      <c r="J29" s="67"/>
      <c r="K29" s="64">
        <v>500</v>
      </c>
      <c r="L29" s="68"/>
      <c r="M29" s="100">
        <f t="shared" si="1"/>
        <v>10516.5</v>
      </c>
      <c r="N29" s="68"/>
      <c r="O29" s="68"/>
      <c r="P29" s="68"/>
      <c r="Q29" s="68"/>
      <c r="R29" s="68"/>
      <c r="S29" s="67"/>
    </row>
    <row r="30" spans="1:19" x14ac:dyDescent="0.2">
      <c r="A30" s="87">
        <v>25</v>
      </c>
      <c r="B30" s="88">
        <v>39073</v>
      </c>
      <c r="C30" s="87" t="s">
        <v>395</v>
      </c>
      <c r="D30" s="101">
        <v>2600</v>
      </c>
      <c r="E30" s="67"/>
      <c r="F30" s="68">
        <f t="shared" si="0"/>
        <v>32605.279999999999</v>
      </c>
      <c r="G30" s="65">
        <v>2600</v>
      </c>
      <c r="H30" s="65"/>
      <c r="I30" s="66"/>
      <c r="J30" s="67"/>
      <c r="K30" s="68"/>
      <c r="L30" s="68"/>
      <c r="M30" s="100">
        <f t="shared" si="1"/>
        <v>10516.5</v>
      </c>
      <c r="N30" s="68"/>
      <c r="O30" s="68"/>
      <c r="P30" s="68"/>
      <c r="Q30" s="68"/>
      <c r="R30" s="68"/>
      <c r="S30" s="67"/>
    </row>
    <row r="31" spans="1:19" x14ac:dyDescent="0.2">
      <c r="A31" s="87">
        <v>26</v>
      </c>
      <c r="B31" s="88">
        <v>39082</v>
      </c>
      <c r="C31" s="87" t="s">
        <v>382</v>
      </c>
      <c r="D31" s="66">
        <v>60.18</v>
      </c>
      <c r="E31" s="67"/>
      <c r="F31" s="68">
        <f t="shared" si="0"/>
        <v>32665.46</v>
      </c>
      <c r="G31" s="65"/>
      <c r="H31" s="65"/>
      <c r="I31" s="66"/>
      <c r="J31" s="67">
        <v>60.18</v>
      </c>
      <c r="K31" s="68"/>
      <c r="L31" s="68"/>
      <c r="M31" s="100">
        <f t="shared" si="1"/>
        <v>10516.5</v>
      </c>
      <c r="N31" s="68"/>
      <c r="O31" s="68"/>
      <c r="P31" s="68"/>
      <c r="Q31" s="68"/>
      <c r="R31" s="68"/>
      <c r="S31" s="67"/>
    </row>
    <row r="32" spans="1:19" x14ac:dyDescent="0.2">
      <c r="A32" s="87">
        <v>27</v>
      </c>
      <c r="B32" s="88">
        <v>39082</v>
      </c>
      <c r="C32" s="87" t="s">
        <v>420</v>
      </c>
      <c r="D32" s="66"/>
      <c r="E32" s="67">
        <v>337</v>
      </c>
      <c r="F32" s="68">
        <f t="shared" si="0"/>
        <v>32328.46</v>
      </c>
      <c r="G32" s="65"/>
      <c r="H32" s="65"/>
      <c r="I32" s="66">
        <v>337</v>
      </c>
      <c r="J32" s="67"/>
      <c r="K32" s="68"/>
      <c r="L32" s="68"/>
      <c r="M32" s="100">
        <f t="shared" si="1"/>
        <v>10516.5</v>
      </c>
      <c r="N32" s="68"/>
      <c r="O32" s="68"/>
      <c r="P32" s="68"/>
      <c r="Q32" s="68"/>
      <c r="R32" s="68"/>
      <c r="S32" s="67"/>
    </row>
    <row r="33" spans="1:21" x14ac:dyDescent="0.2">
      <c r="A33" s="87">
        <v>28</v>
      </c>
      <c r="B33" s="88">
        <v>39082</v>
      </c>
      <c r="C33" s="87" t="s">
        <v>420</v>
      </c>
      <c r="D33" s="66"/>
      <c r="E33" s="67">
        <v>176</v>
      </c>
      <c r="F33" s="68">
        <f t="shared" si="0"/>
        <v>32152.46</v>
      </c>
      <c r="G33" s="65"/>
      <c r="H33" s="65"/>
      <c r="I33" s="66">
        <v>176</v>
      </c>
      <c r="J33" s="67"/>
      <c r="K33" s="68"/>
      <c r="L33" s="68"/>
      <c r="M33" s="100">
        <f t="shared" si="1"/>
        <v>10516.5</v>
      </c>
      <c r="N33" s="68"/>
      <c r="O33" s="68"/>
      <c r="P33" s="68"/>
      <c r="Q33" s="68"/>
      <c r="R33" s="68"/>
      <c r="S33" s="67"/>
    </row>
    <row r="34" spans="1:21" x14ac:dyDescent="0.2">
      <c r="A34" s="87">
        <v>29</v>
      </c>
      <c r="B34" s="88">
        <v>39057</v>
      </c>
      <c r="C34" s="87" t="s">
        <v>421</v>
      </c>
      <c r="D34" s="66"/>
      <c r="E34" s="67"/>
      <c r="F34" s="68">
        <f t="shared" si="0"/>
        <v>32152.46</v>
      </c>
      <c r="G34" s="65"/>
      <c r="H34" s="65"/>
      <c r="I34" s="66"/>
      <c r="J34" s="67"/>
      <c r="K34" s="68"/>
      <c r="L34" s="68">
        <v>3378</v>
      </c>
      <c r="M34" s="100">
        <f t="shared" si="1"/>
        <v>7138.5</v>
      </c>
      <c r="N34" s="68"/>
      <c r="O34" s="68">
        <v>3378</v>
      </c>
      <c r="P34" s="68"/>
      <c r="Q34" s="68"/>
      <c r="R34" s="68"/>
      <c r="S34" s="67"/>
    </row>
    <row r="35" spans="1:21" x14ac:dyDescent="0.2">
      <c r="A35" s="87">
        <v>30</v>
      </c>
      <c r="B35" s="88">
        <v>39064</v>
      </c>
      <c r="C35" s="87" t="s">
        <v>422</v>
      </c>
      <c r="D35" s="66"/>
      <c r="E35" s="67"/>
      <c r="F35" s="68">
        <f t="shared" si="0"/>
        <v>32152.46</v>
      </c>
      <c r="G35" s="65"/>
      <c r="H35" s="65"/>
      <c r="I35" s="66"/>
      <c r="J35" s="67"/>
      <c r="K35" s="68"/>
      <c r="L35" s="68">
        <v>2000</v>
      </c>
      <c r="M35" s="100">
        <f t="shared" si="1"/>
        <v>5138.5</v>
      </c>
      <c r="N35" s="68">
        <v>2000</v>
      </c>
      <c r="O35" s="68">
        <v>0</v>
      </c>
      <c r="P35" s="68"/>
      <c r="Q35" s="68"/>
      <c r="R35" s="68"/>
      <c r="S35" s="67"/>
      <c r="U35" s="103"/>
    </row>
    <row r="36" spans="1:21" x14ac:dyDescent="0.2">
      <c r="A36" s="87">
        <v>31</v>
      </c>
      <c r="B36" s="88">
        <v>39092</v>
      </c>
      <c r="C36" s="87" t="s">
        <v>423</v>
      </c>
      <c r="D36" s="66"/>
      <c r="E36" s="67"/>
      <c r="F36" s="68">
        <f t="shared" si="0"/>
        <v>32152.46</v>
      </c>
      <c r="G36" s="65"/>
      <c r="H36" s="65"/>
      <c r="I36" s="66"/>
      <c r="J36" s="67"/>
      <c r="K36" s="68"/>
      <c r="L36" s="68">
        <v>2000</v>
      </c>
      <c r="M36" s="100">
        <f t="shared" si="1"/>
        <v>3138.5</v>
      </c>
      <c r="N36" s="68">
        <v>2000</v>
      </c>
      <c r="O36" s="68"/>
      <c r="P36" s="68"/>
      <c r="Q36" s="68"/>
      <c r="R36" s="68"/>
      <c r="S36" s="67"/>
    </row>
    <row r="37" spans="1:21" x14ac:dyDescent="0.2">
      <c r="A37" s="87">
        <v>32</v>
      </c>
      <c r="B37" s="88">
        <v>39111</v>
      </c>
      <c r="C37" s="87" t="s">
        <v>424</v>
      </c>
      <c r="D37" s="66"/>
      <c r="E37" s="67"/>
      <c r="F37" s="68">
        <f t="shared" si="0"/>
        <v>32152.46</v>
      </c>
      <c r="G37" s="65"/>
      <c r="H37" s="65"/>
      <c r="I37" s="66"/>
      <c r="J37" s="67"/>
      <c r="K37" s="68"/>
      <c r="L37" s="68">
        <v>2000</v>
      </c>
      <c r="M37" s="100">
        <f t="shared" si="1"/>
        <v>1138.5</v>
      </c>
      <c r="N37" s="68">
        <v>2000</v>
      </c>
      <c r="O37" s="68"/>
      <c r="P37" s="68"/>
      <c r="Q37" s="68"/>
      <c r="R37" s="68"/>
      <c r="S37" s="67"/>
    </row>
    <row r="38" spans="1:21" x14ac:dyDescent="0.2">
      <c r="A38" s="87">
        <v>33</v>
      </c>
      <c r="B38" s="88">
        <v>39104</v>
      </c>
      <c r="C38" s="87" t="s">
        <v>407</v>
      </c>
      <c r="D38" s="101">
        <v>350</v>
      </c>
      <c r="E38" s="67"/>
      <c r="F38" s="68">
        <f t="shared" si="0"/>
        <v>32502.46</v>
      </c>
      <c r="G38" s="65">
        <v>350</v>
      </c>
      <c r="H38" s="65"/>
      <c r="I38" s="66"/>
      <c r="J38" s="67"/>
      <c r="K38" s="68"/>
      <c r="L38" s="68"/>
      <c r="M38" s="100">
        <f t="shared" si="1"/>
        <v>1138.5</v>
      </c>
      <c r="N38" s="68"/>
      <c r="O38" s="68"/>
      <c r="P38" s="68"/>
      <c r="Q38" s="68"/>
      <c r="R38" s="68"/>
      <c r="S38" s="67"/>
    </row>
    <row r="39" spans="1:21" x14ac:dyDescent="0.2">
      <c r="A39" s="87">
        <v>34</v>
      </c>
      <c r="B39" s="88">
        <v>39113</v>
      </c>
      <c r="C39" s="87" t="s">
        <v>420</v>
      </c>
      <c r="D39" s="66"/>
      <c r="E39" s="67">
        <v>62</v>
      </c>
      <c r="F39" s="68">
        <f t="shared" si="0"/>
        <v>32440.46</v>
      </c>
      <c r="G39" s="65"/>
      <c r="H39" s="65"/>
      <c r="I39" s="66">
        <v>62</v>
      </c>
      <c r="J39" s="67"/>
      <c r="K39" s="68"/>
      <c r="L39" s="68"/>
      <c r="M39" s="100">
        <f t="shared" si="1"/>
        <v>1138.5</v>
      </c>
      <c r="N39" s="68"/>
      <c r="O39" s="68"/>
      <c r="P39" s="68"/>
      <c r="Q39" s="68"/>
      <c r="R39" s="68"/>
      <c r="S39" s="67"/>
    </row>
    <row r="40" spans="1:21" x14ac:dyDescent="0.2">
      <c r="A40" s="87">
        <v>35</v>
      </c>
      <c r="B40" s="88">
        <v>39133</v>
      </c>
      <c r="C40" s="87" t="s">
        <v>395</v>
      </c>
      <c r="D40" s="101">
        <v>700</v>
      </c>
      <c r="E40" s="67"/>
      <c r="F40" s="68">
        <f t="shared" si="0"/>
        <v>33140.46</v>
      </c>
      <c r="G40" s="65">
        <v>700</v>
      </c>
      <c r="H40" s="65"/>
      <c r="I40" s="66"/>
      <c r="J40" s="67"/>
      <c r="K40" s="68"/>
      <c r="L40" s="68"/>
      <c r="M40" s="100">
        <f t="shared" si="1"/>
        <v>1138.5</v>
      </c>
      <c r="N40" s="68"/>
      <c r="O40" s="68"/>
      <c r="P40" s="68"/>
      <c r="Q40" s="68"/>
      <c r="R40" s="68"/>
      <c r="S40" s="67"/>
    </row>
    <row r="41" spans="1:21" x14ac:dyDescent="0.2">
      <c r="A41" s="87">
        <v>36</v>
      </c>
      <c r="B41" s="88">
        <v>39141</v>
      </c>
      <c r="C41" s="87" t="s">
        <v>420</v>
      </c>
      <c r="D41" s="66"/>
      <c r="E41" s="67">
        <v>64</v>
      </c>
      <c r="F41" s="68">
        <f t="shared" si="0"/>
        <v>33076.46</v>
      </c>
      <c r="G41" s="65"/>
      <c r="H41" s="65"/>
      <c r="I41" s="66">
        <v>64</v>
      </c>
      <c r="J41" s="67"/>
      <c r="K41" s="68"/>
      <c r="L41" s="68"/>
      <c r="M41" s="100">
        <f t="shared" si="1"/>
        <v>1138.5</v>
      </c>
      <c r="N41" s="68"/>
      <c r="O41" s="68"/>
      <c r="P41" s="68"/>
      <c r="Q41" s="68"/>
      <c r="R41" s="68"/>
      <c r="S41" s="67"/>
    </row>
    <row r="42" spans="1:21" x14ac:dyDescent="0.2">
      <c r="A42" s="87">
        <v>37</v>
      </c>
      <c r="B42" s="88">
        <v>39160</v>
      </c>
      <c r="C42" s="87" t="s">
        <v>395</v>
      </c>
      <c r="D42" s="101">
        <v>840</v>
      </c>
      <c r="E42" s="67"/>
      <c r="F42" s="68">
        <f t="shared" si="0"/>
        <v>33916.46</v>
      </c>
      <c r="G42" s="65">
        <v>840</v>
      </c>
      <c r="H42" s="65"/>
      <c r="I42" s="66"/>
      <c r="J42" s="67"/>
      <c r="K42" s="68"/>
      <c r="L42" s="68"/>
      <c r="M42" s="100">
        <f t="shared" si="1"/>
        <v>1138.5</v>
      </c>
      <c r="N42" s="68"/>
      <c r="O42" s="68"/>
      <c r="P42" s="68"/>
      <c r="Q42" s="68"/>
      <c r="R42" s="68"/>
      <c r="S42" s="67"/>
    </row>
    <row r="43" spans="1:21" x14ac:dyDescent="0.2">
      <c r="A43" s="87">
        <v>38</v>
      </c>
      <c r="B43" s="88">
        <v>39170</v>
      </c>
      <c r="C43" s="87" t="s">
        <v>417</v>
      </c>
      <c r="D43" s="66"/>
      <c r="E43" s="67">
        <v>15000</v>
      </c>
      <c r="F43" s="68">
        <f t="shared" si="0"/>
        <v>18916.46</v>
      </c>
      <c r="G43" s="65"/>
      <c r="H43" s="65">
        <v>15000</v>
      </c>
      <c r="I43" s="66"/>
      <c r="J43" s="67"/>
      <c r="K43" s="68"/>
      <c r="L43" s="68"/>
      <c r="M43" s="100">
        <f t="shared" si="1"/>
        <v>1138.5</v>
      </c>
      <c r="N43" s="68"/>
      <c r="O43" s="68"/>
      <c r="P43" s="68"/>
      <c r="Q43" s="68"/>
      <c r="R43" s="68"/>
      <c r="S43" s="67"/>
    </row>
    <row r="44" spans="1:21" x14ac:dyDescent="0.2">
      <c r="A44" s="87">
        <v>39</v>
      </c>
      <c r="B44" s="88">
        <v>39172</v>
      </c>
      <c r="C44" s="87" t="s">
        <v>382</v>
      </c>
      <c r="D44" s="66">
        <v>40.35</v>
      </c>
      <c r="E44" s="67"/>
      <c r="F44" s="68">
        <f t="shared" si="0"/>
        <v>18956.809999999998</v>
      </c>
      <c r="G44" s="65"/>
      <c r="H44" s="65"/>
      <c r="I44" s="66"/>
      <c r="J44" s="67">
        <v>40.35</v>
      </c>
      <c r="K44" s="68"/>
      <c r="L44" s="68"/>
      <c r="M44" s="100">
        <f t="shared" si="1"/>
        <v>1138.5</v>
      </c>
      <c r="N44" s="68"/>
      <c r="O44" s="68"/>
      <c r="P44" s="68"/>
      <c r="Q44" s="68"/>
      <c r="R44" s="68"/>
      <c r="S44" s="67"/>
    </row>
    <row r="45" spans="1:21" x14ac:dyDescent="0.2">
      <c r="A45" s="87">
        <v>40</v>
      </c>
      <c r="B45" s="88">
        <v>39172</v>
      </c>
      <c r="C45" s="87" t="s">
        <v>420</v>
      </c>
      <c r="D45" s="66"/>
      <c r="E45" s="67">
        <v>365</v>
      </c>
      <c r="F45" s="68">
        <f t="shared" si="0"/>
        <v>18591.809999999998</v>
      </c>
      <c r="G45" s="65"/>
      <c r="H45" s="65"/>
      <c r="I45" s="66">
        <v>365</v>
      </c>
      <c r="J45" s="67"/>
      <c r="K45" s="68"/>
      <c r="L45" s="68"/>
      <c r="M45" s="100">
        <f t="shared" si="1"/>
        <v>1138.5</v>
      </c>
      <c r="N45" s="68"/>
      <c r="O45" s="68"/>
      <c r="P45" s="68"/>
      <c r="Q45" s="68"/>
      <c r="R45" s="68"/>
      <c r="S45" s="67"/>
    </row>
    <row r="46" spans="1:21" x14ac:dyDescent="0.2">
      <c r="A46" s="87">
        <v>41</v>
      </c>
      <c r="B46" s="88">
        <v>39170</v>
      </c>
      <c r="C46" s="87" t="s">
        <v>329</v>
      </c>
      <c r="D46" s="66"/>
      <c r="E46" s="67"/>
      <c r="F46" s="68">
        <f t="shared" si="0"/>
        <v>18591.809999999998</v>
      </c>
      <c r="G46" s="65"/>
      <c r="H46" s="65"/>
      <c r="I46" s="66"/>
      <c r="J46" s="67"/>
      <c r="K46" s="68">
        <v>15000</v>
      </c>
      <c r="L46" s="68"/>
      <c r="M46" s="100">
        <f t="shared" si="1"/>
        <v>16138.5</v>
      </c>
      <c r="N46" s="68"/>
      <c r="O46" s="68"/>
      <c r="P46" s="68"/>
      <c r="Q46" s="68"/>
      <c r="R46" s="68"/>
      <c r="S46" s="67"/>
    </row>
    <row r="47" spans="1:21" x14ac:dyDescent="0.2">
      <c r="A47" s="87">
        <v>42</v>
      </c>
      <c r="B47" s="88">
        <v>39149</v>
      </c>
      <c r="C47" s="87" t="s">
        <v>425</v>
      </c>
      <c r="D47" s="66"/>
      <c r="E47" s="67"/>
      <c r="F47" s="68">
        <f t="shared" si="0"/>
        <v>18591.809999999998</v>
      </c>
      <c r="G47" s="65"/>
      <c r="H47" s="65"/>
      <c r="I47" s="66"/>
      <c r="J47" s="67"/>
      <c r="K47" s="68"/>
      <c r="L47" s="68">
        <v>1800</v>
      </c>
      <c r="M47" s="100">
        <f t="shared" si="1"/>
        <v>14338.5</v>
      </c>
      <c r="N47" s="68">
        <v>1800</v>
      </c>
      <c r="O47" s="68"/>
      <c r="P47" s="68"/>
      <c r="Q47" s="68"/>
      <c r="R47" s="68"/>
      <c r="S47" s="67"/>
    </row>
    <row r="48" spans="1:21" x14ac:dyDescent="0.2">
      <c r="A48" s="87">
        <v>43</v>
      </c>
      <c r="B48" s="88">
        <v>39171</v>
      </c>
      <c r="C48" s="87" t="s">
        <v>385</v>
      </c>
      <c r="D48" s="66"/>
      <c r="E48" s="67"/>
      <c r="F48" s="68">
        <f t="shared" si="0"/>
        <v>18591.809999999998</v>
      </c>
      <c r="G48" s="65"/>
      <c r="H48" s="65"/>
      <c r="I48" s="66"/>
      <c r="J48" s="67"/>
      <c r="K48" s="68"/>
      <c r="L48" s="68">
        <v>1995</v>
      </c>
      <c r="M48" s="100">
        <f t="shared" si="1"/>
        <v>12343.5</v>
      </c>
      <c r="N48" s="68">
        <v>1995</v>
      </c>
      <c r="O48" s="68"/>
      <c r="P48" s="68"/>
      <c r="Q48" s="68"/>
      <c r="R48" s="68"/>
      <c r="S48" s="67"/>
    </row>
    <row r="49" spans="1:21" x14ac:dyDescent="0.2">
      <c r="A49" s="87">
        <v>44</v>
      </c>
      <c r="B49" s="88">
        <v>39197</v>
      </c>
      <c r="C49" s="87" t="s">
        <v>426</v>
      </c>
      <c r="D49" s="66"/>
      <c r="E49" s="67"/>
      <c r="F49" s="68">
        <f t="shared" si="0"/>
        <v>18591.809999999998</v>
      </c>
      <c r="G49" s="65"/>
      <c r="H49" s="65"/>
      <c r="I49" s="66"/>
      <c r="J49" s="67"/>
      <c r="K49" s="68"/>
      <c r="L49" s="68">
        <v>2500</v>
      </c>
      <c r="M49" s="100">
        <f t="shared" si="1"/>
        <v>9843.5</v>
      </c>
      <c r="N49" s="68">
        <v>2500</v>
      </c>
      <c r="O49" s="68"/>
      <c r="P49" s="68"/>
      <c r="Q49" s="68"/>
      <c r="R49" s="68"/>
      <c r="S49" s="67"/>
    </row>
    <row r="50" spans="1:21" x14ac:dyDescent="0.2">
      <c r="A50" s="87">
        <v>45</v>
      </c>
      <c r="B50" s="88">
        <v>39223</v>
      </c>
      <c r="C50" s="87" t="s">
        <v>427</v>
      </c>
      <c r="D50" s="66"/>
      <c r="E50" s="67"/>
      <c r="F50" s="68">
        <f t="shared" si="0"/>
        <v>18591.809999999998</v>
      </c>
      <c r="G50" s="65"/>
      <c r="H50" s="65"/>
      <c r="I50" s="66"/>
      <c r="J50" s="67"/>
      <c r="K50" s="68"/>
      <c r="L50" s="68">
        <v>100</v>
      </c>
      <c r="M50" s="100">
        <f t="shared" si="1"/>
        <v>9743.5</v>
      </c>
      <c r="N50" s="68"/>
      <c r="O50" s="68"/>
      <c r="P50" s="68">
        <v>100</v>
      </c>
      <c r="Q50" s="68"/>
      <c r="R50" s="68"/>
      <c r="S50" s="67"/>
    </row>
    <row r="51" spans="1:21" x14ac:dyDescent="0.2">
      <c r="A51" s="87">
        <v>46</v>
      </c>
      <c r="B51" s="88">
        <v>39225</v>
      </c>
      <c r="C51" s="87" t="s">
        <v>428</v>
      </c>
      <c r="D51" s="66"/>
      <c r="E51" s="67"/>
      <c r="F51" s="68">
        <f t="shared" si="0"/>
        <v>18591.809999999998</v>
      </c>
      <c r="G51" s="65"/>
      <c r="H51" s="65"/>
      <c r="I51" s="66"/>
      <c r="J51" s="67"/>
      <c r="K51" s="68"/>
      <c r="L51" s="68">
        <v>1540</v>
      </c>
      <c r="M51" s="100">
        <f t="shared" si="1"/>
        <v>8203.5</v>
      </c>
      <c r="N51" s="68"/>
      <c r="O51" s="68"/>
      <c r="P51" s="68">
        <v>1540</v>
      </c>
      <c r="Q51" s="68"/>
      <c r="R51" s="68"/>
      <c r="S51" s="67"/>
    </row>
    <row r="52" spans="1:21" x14ac:dyDescent="0.2">
      <c r="A52" s="87">
        <v>49</v>
      </c>
      <c r="B52" s="88">
        <v>39232</v>
      </c>
      <c r="C52" s="87" t="s">
        <v>429</v>
      </c>
      <c r="D52" s="66"/>
      <c r="E52" s="67">
        <v>10000</v>
      </c>
      <c r="F52" s="68">
        <f t="shared" si="0"/>
        <v>8591.8099999999977</v>
      </c>
      <c r="G52" s="65"/>
      <c r="H52" s="65">
        <v>10000</v>
      </c>
      <c r="I52" s="66"/>
      <c r="J52" s="67"/>
      <c r="K52" s="68">
        <v>10000</v>
      </c>
      <c r="L52" s="68"/>
      <c r="M52" s="100">
        <f t="shared" si="1"/>
        <v>18203.5</v>
      </c>
      <c r="N52" s="68"/>
      <c r="O52" s="68"/>
      <c r="P52" s="68"/>
      <c r="Q52" s="68"/>
      <c r="R52" s="68"/>
      <c r="S52" s="67"/>
    </row>
    <row r="53" spans="1:21" x14ac:dyDescent="0.2">
      <c r="A53" s="87">
        <v>50</v>
      </c>
      <c r="B53" s="88">
        <v>39233</v>
      </c>
      <c r="C53" s="87" t="s">
        <v>420</v>
      </c>
      <c r="D53" s="66"/>
      <c r="E53" s="67">
        <v>60</v>
      </c>
      <c r="F53" s="68">
        <f t="shared" si="0"/>
        <v>8531.8099999999977</v>
      </c>
      <c r="G53" s="65"/>
      <c r="H53" s="65"/>
      <c r="I53" s="66">
        <v>60</v>
      </c>
      <c r="J53" s="67"/>
      <c r="K53" s="68"/>
      <c r="L53" s="68"/>
      <c r="M53" s="100">
        <f t="shared" si="1"/>
        <v>18203.5</v>
      </c>
      <c r="N53" s="68"/>
      <c r="O53" s="68"/>
      <c r="P53" s="68"/>
      <c r="Q53" s="68"/>
      <c r="R53" s="68"/>
      <c r="S53" s="67"/>
    </row>
    <row r="54" spans="1:21" x14ac:dyDescent="0.2">
      <c r="A54" s="87">
        <v>51</v>
      </c>
      <c r="B54" s="88">
        <v>39240</v>
      </c>
      <c r="C54" s="87" t="s">
        <v>430</v>
      </c>
      <c r="D54" s="66"/>
      <c r="E54" s="67"/>
      <c r="F54" s="68">
        <f t="shared" si="0"/>
        <v>8531.8099999999977</v>
      </c>
      <c r="G54" s="65"/>
      <c r="H54" s="65"/>
      <c r="I54" s="66"/>
      <c r="J54" s="67"/>
      <c r="K54" s="68"/>
      <c r="L54" s="68">
        <v>3300</v>
      </c>
      <c r="M54" s="100">
        <f t="shared" si="1"/>
        <v>14903.5</v>
      </c>
      <c r="N54" s="68"/>
      <c r="O54" s="68"/>
      <c r="P54" s="68"/>
      <c r="Q54" s="68"/>
      <c r="R54" s="68"/>
      <c r="S54" s="67">
        <v>3300</v>
      </c>
    </row>
    <row r="55" spans="1:21" x14ac:dyDescent="0.2">
      <c r="A55" s="87">
        <v>52</v>
      </c>
      <c r="B55" s="88">
        <v>39259</v>
      </c>
      <c r="C55" s="87" t="s">
        <v>431</v>
      </c>
      <c r="D55" s="66"/>
      <c r="E55" s="67"/>
      <c r="F55" s="68">
        <f t="shared" si="0"/>
        <v>8531.8099999999977</v>
      </c>
      <c r="G55" s="65"/>
      <c r="H55" s="65"/>
      <c r="I55" s="66"/>
      <c r="J55" s="67"/>
      <c r="K55" s="68"/>
      <c r="L55" s="68">
        <v>3990</v>
      </c>
      <c r="M55" s="100">
        <f t="shared" si="1"/>
        <v>10913.5</v>
      </c>
      <c r="N55" s="68"/>
      <c r="O55" s="68">
        <v>3990</v>
      </c>
      <c r="P55" s="68"/>
      <c r="Q55" s="68"/>
      <c r="R55" s="68"/>
      <c r="S55" s="67"/>
    </row>
    <row r="56" spans="1:21" x14ac:dyDescent="0.2">
      <c r="A56" s="87">
        <v>53</v>
      </c>
      <c r="B56" s="88">
        <v>39240</v>
      </c>
      <c r="C56" s="87" t="s">
        <v>432</v>
      </c>
      <c r="D56" s="66">
        <v>10000</v>
      </c>
      <c r="E56" s="67"/>
      <c r="F56" s="68">
        <f t="shared" si="0"/>
        <v>18531.809999999998</v>
      </c>
      <c r="G56" s="65"/>
      <c r="H56" s="65"/>
      <c r="I56" s="66"/>
      <c r="J56" s="67"/>
      <c r="K56" s="68"/>
      <c r="L56" s="68">
        <v>10000</v>
      </c>
      <c r="M56" s="100">
        <f t="shared" si="1"/>
        <v>913.5</v>
      </c>
      <c r="N56" s="104"/>
      <c r="O56" s="104"/>
      <c r="P56" s="104"/>
      <c r="Q56" s="104"/>
      <c r="R56" s="104"/>
      <c r="S56" s="105"/>
    </row>
    <row r="57" spans="1:21" x14ac:dyDescent="0.2">
      <c r="A57" s="87">
        <v>54</v>
      </c>
      <c r="B57" s="88">
        <v>39240</v>
      </c>
      <c r="C57" s="87" t="s">
        <v>433</v>
      </c>
      <c r="D57" s="66"/>
      <c r="E57" s="67">
        <v>7592.2</v>
      </c>
      <c r="F57" s="68">
        <f t="shared" si="0"/>
        <v>10939.609999999997</v>
      </c>
      <c r="G57" s="65"/>
      <c r="H57" s="65"/>
      <c r="I57" s="66"/>
      <c r="J57" s="67"/>
      <c r="K57" s="68"/>
      <c r="L57" s="68"/>
      <c r="M57" s="100">
        <f t="shared" si="1"/>
        <v>913.5</v>
      </c>
      <c r="N57" s="104"/>
      <c r="O57" s="104"/>
      <c r="P57" s="104">
        <v>7592.2</v>
      </c>
      <c r="Q57" s="104"/>
      <c r="R57" s="104"/>
      <c r="S57" s="105"/>
    </row>
    <row r="58" spans="1:21" x14ac:dyDescent="0.2">
      <c r="A58" s="87">
        <v>55</v>
      </c>
      <c r="B58" s="88">
        <v>39240</v>
      </c>
      <c r="C58" s="87" t="s">
        <v>434</v>
      </c>
      <c r="D58" s="66"/>
      <c r="E58" s="67">
        <v>6121</v>
      </c>
      <c r="F58" s="68">
        <f t="shared" si="0"/>
        <v>4818.6099999999969</v>
      </c>
      <c r="G58" s="65"/>
      <c r="H58" s="65"/>
      <c r="I58" s="66"/>
      <c r="J58" s="67"/>
      <c r="K58" s="68"/>
      <c r="L58" s="68"/>
      <c r="M58" s="100">
        <f t="shared" si="1"/>
        <v>913.5</v>
      </c>
      <c r="N58" s="104"/>
      <c r="O58" s="104"/>
      <c r="P58" s="104"/>
      <c r="Q58" s="104"/>
      <c r="R58" s="104">
        <v>6121</v>
      </c>
      <c r="S58" s="105"/>
      <c r="T58" t="s">
        <v>435</v>
      </c>
    </row>
    <row r="59" spans="1:21" x14ac:dyDescent="0.2">
      <c r="A59" s="87">
        <v>56</v>
      </c>
      <c r="B59" s="88">
        <v>39263</v>
      </c>
      <c r="C59" s="87" t="s">
        <v>382</v>
      </c>
      <c r="D59" s="66">
        <v>17.78</v>
      </c>
      <c r="E59" s="67"/>
      <c r="F59" s="68">
        <f t="shared" si="0"/>
        <v>4836.3899999999967</v>
      </c>
      <c r="G59" s="65"/>
      <c r="H59" s="65"/>
      <c r="I59" s="66"/>
      <c r="J59" s="67">
        <v>17.78</v>
      </c>
      <c r="K59" s="68"/>
      <c r="L59" s="68"/>
      <c r="M59" s="100">
        <f t="shared" si="1"/>
        <v>913.5</v>
      </c>
      <c r="N59" s="68"/>
      <c r="O59" s="68"/>
      <c r="P59" s="68"/>
      <c r="Q59" s="68"/>
      <c r="R59" s="68"/>
      <c r="S59" s="67"/>
    </row>
    <row r="60" spans="1:21" x14ac:dyDescent="0.2">
      <c r="A60" s="87">
        <v>57</v>
      </c>
      <c r="B60" s="88">
        <v>39263</v>
      </c>
      <c r="C60" s="87" t="s">
        <v>420</v>
      </c>
      <c r="D60" s="66"/>
      <c r="E60" s="67">
        <v>306</v>
      </c>
      <c r="F60" s="68">
        <f t="shared" si="0"/>
        <v>4530.3899999999967</v>
      </c>
      <c r="G60" s="65"/>
      <c r="H60" s="65"/>
      <c r="I60" s="66">
        <v>306</v>
      </c>
      <c r="J60" s="67"/>
      <c r="K60" s="68"/>
      <c r="L60" s="68"/>
      <c r="M60" s="100">
        <f t="shared" si="1"/>
        <v>913.5</v>
      </c>
      <c r="N60" s="68"/>
      <c r="O60" s="68"/>
      <c r="P60" s="68"/>
      <c r="Q60" s="68"/>
      <c r="R60" s="68"/>
      <c r="S60" s="67"/>
    </row>
    <row r="61" spans="1:21" x14ac:dyDescent="0.2">
      <c r="A61" s="87">
        <v>58</v>
      </c>
      <c r="B61" s="88">
        <v>39263</v>
      </c>
      <c r="C61" s="87" t="s">
        <v>436</v>
      </c>
      <c r="D61" s="66"/>
      <c r="E61" s="67">
        <v>60</v>
      </c>
      <c r="F61" s="68">
        <f t="shared" si="0"/>
        <v>4470.3899999999967</v>
      </c>
      <c r="G61" s="65"/>
      <c r="H61" s="65"/>
      <c r="I61" s="66">
        <v>60</v>
      </c>
      <c r="J61" s="67"/>
      <c r="K61" s="68"/>
      <c r="L61" s="68"/>
      <c r="M61" s="100">
        <f t="shared" si="1"/>
        <v>913.5</v>
      </c>
      <c r="N61" s="68"/>
      <c r="O61" s="68"/>
      <c r="P61" s="68"/>
      <c r="Q61" s="68"/>
      <c r="R61" s="68"/>
      <c r="S61" s="67"/>
    </row>
    <row r="62" spans="1:21" x14ac:dyDescent="0.2">
      <c r="A62" s="106"/>
      <c r="B62" s="107"/>
      <c r="C62" s="106" t="s">
        <v>191</v>
      </c>
      <c r="D62" s="108">
        <f>SUM(D4:D61)</f>
        <v>74815.26999999999</v>
      </c>
      <c r="E62" s="109">
        <f>SUM(E4:E61)</f>
        <v>70963.199999999997</v>
      </c>
      <c r="F62" s="110">
        <f>SUM(F4+D62-E62)</f>
        <v>4470.3899999999994</v>
      </c>
      <c r="G62" s="111">
        <f t="shared" ref="G62:L62" si="2">SUM(G4:G61)</f>
        <v>65890</v>
      </c>
      <c r="H62" s="112">
        <f t="shared" si="2"/>
        <v>55000</v>
      </c>
      <c r="I62" s="108">
        <f t="shared" si="2"/>
        <v>2250</v>
      </c>
      <c r="J62" s="109">
        <f t="shared" si="2"/>
        <v>125.27000000000001</v>
      </c>
      <c r="K62" s="113">
        <f t="shared" si="2"/>
        <v>56900</v>
      </c>
      <c r="L62" s="113">
        <f t="shared" si="2"/>
        <v>62332</v>
      </c>
      <c r="M62" s="110">
        <v>913.5</v>
      </c>
      <c r="N62" s="113">
        <f t="shared" ref="N62:S62" si="3">SUM(N4:N61)</f>
        <v>22695</v>
      </c>
      <c r="O62" s="113">
        <f t="shared" si="3"/>
        <v>7368</v>
      </c>
      <c r="P62" s="113">
        <f t="shared" si="3"/>
        <v>9232.2000000000007</v>
      </c>
      <c r="Q62" s="113">
        <f t="shared" si="3"/>
        <v>16629</v>
      </c>
      <c r="R62" s="113">
        <f t="shared" si="3"/>
        <v>6121</v>
      </c>
      <c r="S62" s="109">
        <f t="shared" si="3"/>
        <v>3300</v>
      </c>
    </row>
    <row r="63" spans="1:21" x14ac:dyDescent="0.2">
      <c r="F63" s="75" t="s">
        <v>192</v>
      </c>
      <c r="N63" s="114">
        <f>SUM(N62:S62)</f>
        <v>65345.2</v>
      </c>
      <c r="O63" s="75" t="s">
        <v>2</v>
      </c>
      <c r="S63" s="75">
        <f>SUM(R62:S62)</f>
        <v>9421</v>
      </c>
      <c r="U63" s="75">
        <f>SUM(N62:S62)</f>
        <v>65345.2</v>
      </c>
    </row>
    <row r="64" spans="1:21" x14ac:dyDescent="0.2">
      <c r="D64" s="81" t="s">
        <v>1</v>
      </c>
      <c r="E64" s="82" t="s">
        <v>1</v>
      </c>
      <c r="F64" s="83" t="s">
        <v>2</v>
      </c>
      <c r="G64" s="84"/>
      <c r="H64" s="84"/>
      <c r="I64" s="81"/>
      <c r="J64" s="82"/>
      <c r="K64" s="81" t="s">
        <v>3</v>
      </c>
      <c r="L64" s="82"/>
      <c r="M64" s="83"/>
      <c r="N64" s="81"/>
      <c r="O64" s="85"/>
      <c r="P64" s="86"/>
      <c r="Q64" s="86"/>
      <c r="R64" s="86" t="s">
        <v>2</v>
      </c>
      <c r="S64" s="115"/>
    </row>
    <row r="65" spans="4:19" x14ac:dyDescent="0.2">
      <c r="D65" s="90" t="s">
        <v>8</v>
      </c>
      <c r="E65" s="91" t="s">
        <v>9</v>
      </c>
      <c r="F65" s="92" t="s">
        <v>10</v>
      </c>
      <c r="G65" s="84" t="s">
        <v>320</v>
      </c>
      <c r="H65" s="94" t="s">
        <v>348</v>
      </c>
      <c r="I65" s="90" t="s">
        <v>11</v>
      </c>
      <c r="J65" s="91" t="s">
        <v>159</v>
      </c>
      <c r="K65" s="90" t="s">
        <v>13</v>
      </c>
      <c r="L65" s="91" t="s">
        <v>14</v>
      </c>
      <c r="M65" s="92" t="s">
        <v>10</v>
      </c>
      <c r="N65" s="90" t="s">
        <v>15</v>
      </c>
      <c r="O65" s="95" t="s">
        <v>19</v>
      </c>
      <c r="P65" s="96" t="s">
        <v>16</v>
      </c>
      <c r="Q65" s="96" t="s">
        <v>17</v>
      </c>
      <c r="R65" s="96" t="s">
        <v>18</v>
      </c>
      <c r="S65" s="116" t="s">
        <v>377</v>
      </c>
    </row>
  </sheetData>
  <sheetProtection selectLockedCells="1" selectUnlockedCells="1"/>
  <phoneticPr fontId="0" type="noConversion"/>
  <printOptions gridLines="1"/>
  <pageMargins left="0.98402777777777772" right="0" top="0" bottom="0" header="0.51180555555555551" footer="0.51180555555555551"/>
  <pageSetup paperSize="9" scale="65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67"/>
  <sheetViews>
    <sheetView zoomScale="55" zoomScaleNormal="55" workbookViewId="0">
      <pane xSplit="3" ySplit="3" topLeftCell="D15" activePane="bottomRight" state="frozen"/>
      <selection pane="topRight" activeCell="D1" sqref="D1"/>
      <selection pane="bottomLeft" activeCell="A15" sqref="A15"/>
      <selection pane="bottomRight" activeCell="N65" sqref="N65"/>
    </sheetView>
  </sheetViews>
  <sheetFormatPr defaultColWidth="9" defaultRowHeight="14.25" x14ac:dyDescent="0.2"/>
  <cols>
    <col min="1" max="1" width="3.5" customWidth="1"/>
    <col min="2" max="2" width="9.125" style="74" customWidth="1"/>
    <col min="3" max="3" width="23" customWidth="1"/>
    <col min="4" max="5" width="9" style="75"/>
    <col min="6" max="6" width="9.625" style="75" customWidth="1"/>
    <col min="7" max="9" width="9" style="75"/>
    <col min="10" max="10" width="7.125" style="75" customWidth="1"/>
    <col min="11" max="11" width="8.625" style="75" customWidth="1"/>
    <col min="12" max="13" width="9" style="75"/>
    <col min="14" max="14" width="9.875" style="75" customWidth="1"/>
    <col min="15" max="15" width="9.125" style="75" customWidth="1"/>
    <col min="16" max="17" width="9" style="75"/>
    <col min="18" max="18" width="10.625" style="75" customWidth="1"/>
    <col min="19" max="19" width="5" style="75" customWidth="1"/>
  </cols>
  <sheetData>
    <row r="1" spans="1:19" ht="15" x14ac:dyDescent="0.25">
      <c r="A1" s="76" t="s">
        <v>437</v>
      </c>
      <c r="B1" s="77"/>
      <c r="C1" s="76"/>
    </row>
    <row r="2" spans="1:19" x14ac:dyDescent="0.2">
      <c r="A2" s="78" t="s">
        <v>376</v>
      </c>
      <c r="B2" s="79"/>
      <c r="C2" s="80"/>
      <c r="D2" s="81" t="s">
        <v>1</v>
      </c>
      <c r="E2" s="82" t="s">
        <v>1</v>
      </c>
      <c r="F2" s="83" t="s">
        <v>2</v>
      </c>
      <c r="G2" s="84"/>
      <c r="H2" s="84"/>
      <c r="I2" s="81"/>
      <c r="J2" s="82"/>
      <c r="K2" s="81" t="s">
        <v>3</v>
      </c>
      <c r="L2" s="82"/>
      <c r="M2" s="83"/>
      <c r="N2" s="81"/>
      <c r="O2" s="85"/>
      <c r="P2" s="86"/>
      <c r="Q2" s="86" t="s">
        <v>438</v>
      </c>
      <c r="R2" s="86" t="s">
        <v>377</v>
      </c>
      <c r="S2" s="82"/>
    </row>
    <row r="3" spans="1:19" x14ac:dyDescent="0.2">
      <c r="A3" s="87" t="s">
        <v>5</v>
      </c>
      <c r="B3" s="88" t="s">
        <v>6</v>
      </c>
      <c r="C3" s="89" t="s">
        <v>7</v>
      </c>
      <c r="D3" s="90" t="s">
        <v>8</v>
      </c>
      <c r="E3" s="91" t="s">
        <v>9</v>
      </c>
      <c r="F3" s="92" t="s">
        <v>10</v>
      </c>
      <c r="G3" s="93" t="s">
        <v>320</v>
      </c>
      <c r="H3" s="94" t="s">
        <v>348</v>
      </c>
      <c r="I3" s="90" t="s">
        <v>11</v>
      </c>
      <c r="J3" s="91" t="s">
        <v>159</v>
      </c>
      <c r="K3" s="90" t="s">
        <v>13</v>
      </c>
      <c r="L3" s="91" t="s">
        <v>14</v>
      </c>
      <c r="M3" s="92" t="s">
        <v>10</v>
      </c>
      <c r="N3" s="90" t="s">
        <v>15</v>
      </c>
      <c r="O3" s="95" t="s">
        <v>19</v>
      </c>
      <c r="P3" s="96" t="s">
        <v>16</v>
      </c>
      <c r="Q3" s="96" t="s">
        <v>17</v>
      </c>
      <c r="R3" s="96" t="s">
        <v>18</v>
      </c>
      <c r="S3" s="91" t="s">
        <v>378</v>
      </c>
    </row>
    <row r="4" spans="1:19" x14ac:dyDescent="0.2">
      <c r="A4" s="87">
        <v>1</v>
      </c>
      <c r="B4" s="88"/>
      <c r="C4" s="117" t="s">
        <v>439</v>
      </c>
      <c r="D4" s="66"/>
      <c r="E4" s="67"/>
      <c r="F4" s="68">
        <v>4470.3900000000003</v>
      </c>
      <c r="G4" s="98"/>
      <c r="H4" s="98"/>
      <c r="I4" s="81"/>
      <c r="J4" s="82"/>
      <c r="K4" s="68"/>
      <c r="L4" s="68"/>
      <c r="M4" s="100">
        <v>913.5</v>
      </c>
      <c r="N4" s="68"/>
      <c r="O4" s="68"/>
      <c r="P4" s="68"/>
      <c r="Q4" s="68"/>
      <c r="R4" s="68"/>
      <c r="S4" s="67"/>
    </row>
    <row r="5" spans="1:19" x14ac:dyDescent="0.2">
      <c r="A5" s="87">
        <v>2</v>
      </c>
      <c r="B5" s="88">
        <v>39355</v>
      </c>
      <c r="C5" s="87" t="s">
        <v>440</v>
      </c>
      <c r="D5" s="66">
        <v>41300</v>
      </c>
      <c r="E5" s="67"/>
      <c r="F5" s="68">
        <f t="shared" ref="F5:F62" si="0">SUM(F4+D5-E5)</f>
        <v>45770.39</v>
      </c>
      <c r="G5" s="63">
        <v>41300</v>
      </c>
      <c r="H5" s="65"/>
      <c r="I5" s="66"/>
      <c r="J5" s="67"/>
      <c r="K5" s="68"/>
      <c r="L5" s="68"/>
      <c r="M5" s="100">
        <f t="shared" ref="M5:M62" si="1">SUM(M4+K5-L5)</f>
        <v>913.5</v>
      </c>
      <c r="N5" s="68"/>
      <c r="O5" s="68"/>
      <c r="P5" s="68"/>
      <c r="Q5" s="68"/>
      <c r="R5" s="68"/>
      <c r="S5" s="67"/>
    </row>
    <row r="6" spans="1:19" x14ac:dyDescent="0.2">
      <c r="A6" s="87">
        <v>3</v>
      </c>
      <c r="B6" s="88">
        <v>39351</v>
      </c>
      <c r="C6" s="87" t="s">
        <v>429</v>
      </c>
      <c r="D6" s="66"/>
      <c r="E6" s="67">
        <v>10000</v>
      </c>
      <c r="F6" s="68">
        <f t="shared" si="0"/>
        <v>35770.39</v>
      </c>
      <c r="G6" s="65"/>
      <c r="H6" s="65">
        <v>10000</v>
      </c>
      <c r="I6" s="66"/>
      <c r="J6" s="67"/>
      <c r="K6" s="68">
        <v>10000</v>
      </c>
      <c r="L6" s="68"/>
      <c r="M6" s="100">
        <f t="shared" si="1"/>
        <v>10913.5</v>
      </c>
      <c r="N6" s="68"/>
      <c r="O6" s="68"/>
      <c r="P6" s="68"/>
      <c r="Q6" s="68"/>
      <c r="R6" s="68"/>
      <c r="S6" s="67"/>
    </row>
    <row r="7" spans="1:19" x14ac:dyDescent="0.2">
      <c r="A7" s="87">
        <v>4</v>
      </c>
      <c r="B7" s="88">
        <v>39355</v>
      </c>
      <c r="C7" s="87" t="s">
        <v>85</v>
      </c>
      <c r="D7" s="66">
        <v>11.25</v>
      </c>
      <c r="E7" s="67"/>
      <c r="F7" s="68">
        <f t="shared" si="0"/>
        <v>35781.64</v>
      </c>
      <c r="G7" s="65"/>
      <c r="H7" s="65"/>
      <c r="I7" s="66"/>
      <c r="J7" s="67">
        <v>11.25</v>
      </c>
      <c r="K7" s="68"/>
      <c r="L7" s="68"/>
      <c r="M7" s="100">
        <f t="shared" si="1"/>
        <v>10913.5</v>
      </c>
      <c r="N7" s="68"/>
      <c r="O7" s="68"/>
      <c r="P7" s="68"/>
      <c r="Q7" s="68"/>
      <c r="R7" s="68"/>
      <c r="S7" s="67"/>
    </row>
    <row r="8" spans="1:19" x14ac:dyDescent="0.2">
      <c r="A8" s="87">
        <v>5</v>
      </c>
      <c r="B8" s="88">
        <v>39355</v>
      </c>
      <c r="C8" s="87" t="s">
        <v>420</v>
      </c>
      <c r="D8" s="66"/>
      <c r="E8" s="67">
        <v>708</v>
      </c>
      <c r="F8" s="69">
        <f t="shared" si="0"/>
        <v>35073.64</v>
      </c>
      <c r="G8" s="65"/>
      <c r="H8" s="65"/>
      <c r="I8" s="66">
        <v>708</v>
      </c>
      <c r="J8" s="67"/>
      <c r="K8" s="68"/>
      <c r="L8" s="68"/>
      <c r="M8" s="100">
        <f t="shared" si="1"/>
        <v>10913.5</v>
      </c>
      <c r="N8" s="68"/>
      <c r="O8" s="68"/>
      <c r="P8" s="68"/>
      <c r="Q8" s="68"/>
      <c r="R8" s="68"/>
      <c r="S8" s="67"/>
    </row>
    <row r="9" spans="1:19" x14ac:dyDescent="0.2">
      <c r="A9" s="87">
        <v>6</v>
      </c>
      <c r="B9" s="88">
        <v>39342</v>
      </c>
      <c r="C9" s="87" t="s">
        <v>441</v>
      </c>
      <c r="D9" s="66"/>
      <c r="E9" s="67"/>
      <c r="F9" s="68">
        <f t="shared" si="0"/>
        <v>35073.64</v>
      </c>
      <c r="G9" s="65"/>
      <c r="H9" s="65"/>
      <c r="I9" s="66"/>
      <c r="J9" s="67"/>
      <c r="K9" s="68"/>
      <c r="L9" s="68">
        <v>1500</v>
      </c>
      <c r="M9" s="100">
        <f t="shared" si="1"/>
        <v>9413.5</v>
      </c>
      <c r="N9" s="68">
        <v>1500</v>
      </c>
      <c r="O9" s="68"/>
      <c r="P9" s="68"/>
      <c r="Q9" s="68"/>
      <c r="R9" s="68"/>
      <c r="S9" s="67"/>
    </row>
    <row r="10" spans="1:19" x14ac:dyDescent="0.2">
      <c r="A10" s="87">
        <v>7</v>
      </c>
      <c r="B10" s="88">
        <v>39351</v>
      </c>
      <c r="C10" s="87" t="s">
        <v>442</v>
      </c>
      <c r="D10" s="66"/>
      <c r="E10" s="67"/>
      <c r="F10" s="68">
        <f t="shared" si="0"/>
        <v>35073.64</v>
      </c>
      <c r="G10" s="65"/>
      <c r="H10" s="65"/>
      <c r="I10" s="66"/>
      <c r="J10" s="67"/>
      <c r="K10" s="68"/>
      <c r="L10" s="68">
        <v>1800</v>
      </c>
      <c r="M10" s="100">
        <f t="shared" si="1"/>
        <v>7613.5</v>
      </c>
      <c r="N10" s="68">
        <v>1800</v>
      </c>
      <c r="O10" s="68"/>
      <c r="P10" s="68"/>
      <c r="Q10" s="68"/>
      <c r="R10" s="68"/>
      <c r="S10" s="67"/>
    </row>
    <row r="11" spans="1:19" x14ac:dyDescent="0.2">
      <c r="A11" s="87">
        <v>8</v>
      </c>
      <c r="B11" s="88">
        <v>39386</v>
      </c>
      <c r="C11" s="87" t="s">
        <v>443</v>
      </c>
      <c r="D11" s="66">
        <v>21000</v>
      </c>
      <c r="E11" s="67"/>
      <c r="F11" s="68">
        <f t="shared" si="0"/>
        <v>56073.64</v>
      </c>
      <c r="G11" s="63">
        <v>21000</v>
      </c>
      <c r="H11" s="65"/>
      <c r="I11" s="66"/>
      <c r="J11" s="67"/>
      <c r="K11" s="68"/>
      <c r="L11" s="68"/>
      <c r="M11" s="100">
        <f t="shared" si="1"/>
        <v>7613.5</v>
      </c>
      <c r="N11" s="68"/>
      <c r="O11" s="68"/>
      <c r="P11" s="68"/>
      <c r="Q11" s="68"/>
      <c r="R11" s="68"/>
      <c r="S11" s="67"/>
    </row>
    <row r="12" spans="1:19" x14ac:dyDescent="0.2">
      <c r="A12" s="87">
        <v>9</v>
      </c>
      <c r="B12" s="88">
        <v>39386</v>
      </c>
      <c r="C12" s="102" t="s">
        <v>420</v>
      </c>
      <c r="D12" s="66"/>
      <c r="E12" s="67">
        <v>98</v>
      </c>
      <c r="F12" s="69">
        <f t="shared" si="0"/>
        <v>55975.64</v>
      </c>
      <c r="G12" s="65"/>
      <c r="H12" s="65"/>
      <c r="I12" s="66">
        <v>98</v>
      </c>
      <c r="J12" s="67"/>
      <c r="K12" s="68"/>
      <c r="L12" s="68"/>
      <c r="M12" s="100">
        <f t="shared" si="1"/>
        <v>7613.5</v>
      </c>
      <c r="N12" s="68"/>
      <c r="O12" s="68"/>
      <c r="P12" s="68"/>
      <c r="Q12" s="68"/>
      <c r="R12" s="68"/>
      <c r="S12" s="67"/>
    </row>
    <row r="13" spans="1:19" x14ac:dyDescent="0.2">
      <c r="A13" s="87">
        <v>10</v>
      </c>
      <c r="B13" s="88">
        <v>39364</v>
      </c>
      <c r="C13" s="87" t="s">
        <v>444</v>
      </c>
      <c r="D13" s="66"/>
      <c r="E13" s="67"/>
      <c r="F13" s="68">
        <f t="shared" si="0"/>
        <v>55975.64</v>
      </c>
      <c r="G13" s="65"/>
      <c r="H13" s="65"/>
      <c r="I13" s="66"/>
      <c r="J13" s="67"/>
      <c r="K13" s="68"/>
      <c r="L13" s="68">
        <v>2189</v>
      </c>
      <c r="M13" s="100">
        <f t="shared" si="1"/>
        <v>5424.5</v>
      </c>
      <c r="N13" s="68"/>
      <c r="O13" s="68"/>
      <c r="P13" s="68"/>
      <c r="Q13" s="68">
        <v>2189</v>
      </c>
      <c r="R13" s="68"/>
      <c r="S13" s="67"/>
    </row>
    <row r="14" spans="1:19" x14ac:dyDescent="0.2">
      <c r="A14" s="87">
        <v>11</v>
      </c>
      <c r="B14" s="88">
        <v>39366</v>
      </c>
      <c r="C14" s="87" t="s">
        <v>445</v>
      </c>
      <c r="D14" s="66"/>
      <c r="E14" s="67"/>
      <c r="F14" s="68">
        <f t="shared" si="0"/>
        <v>55975.64</v>
      </c>
      <c r="G14" s="65"/>
      <c r="H14" s="65"/>
      <c r="I14" s="66"/>
      <c r="J14" s="67"/>
      <c r="K14" s="68"/>
      <c r="L14" s="68">
        <v>2200</v>
      </c>
      <c r="M14" s="100">
        <f t="shared" si="1"/>
        <v>3224.5</v>
      </c>
      <c r="N14" s="68">
        <v>2200</v>
      </c>
      <c r="O14" s="68"/>
      <c r="P14" s="68"/>
      <c r="Q14" s="68"/>
      <c r="R14" s="68"/>
      <c r="S14" s="67"/>
    </row>
    <row r="15" spans="1:19" x14ac:dyDescent="0.2">
      <c r="A15" s="87">
        <v>12</v>
      </c>
      <c r="B15" s="88">
        <v>39388</v>
      </c>
      <c r="C15" s="87" t="s">
        <v>446</v>
      </c>
      <c r="D15" s="66"/>
      <c r="E15" s="67"/>
      <c r="F15" s="68">
        <f t="shared" si="0"/>
        <v>55975.64</v>
      </c>
      <c r="G15" s="65"/>
      <c r="H15" s="65"/>
      <c r="I15" s="66"/>
      <c r="J15" s="67"/>
      <c r="K15" s="68"/>
      <c r="L15" s="68">
        <v>2000</v>
      </c>
      <c r="M15" s="100">
        <f t="shared" si="1"/>
        <v>1224.5</v>
      </c>
      <c r="N15" s="68">
        <v>2000</v>
      </c>
      <c r="O15" s="68"/>
      <c r="P15" s="68"/>
      <c r="Q15" s="68"/>
      <c r="R15" s="68"/>
      <c r="S15" s="67"/>
    </row>
    <row r="16" spans="1:19" x14ac:dyDescent="0.2">
      <c r="A16" s="87">
        <v>13</v>
      </c>
      <c r="B16" s="88">
        <v>39399</v>
      </c>
      <c r="C16" s="87" t="s">
        <v>429</v>
      </c>
      <c r="D16" s="66"/>
      <c r="E16" s="67"/>
      <c r="F16" s="68">
        <f t="shared" si="0"/>
        <v>55975.64</v>
      </c>
      <c r="G16" s="65"/>
      <c r="H16" s="65"/>
      <c r="I16" s="66"/>
      <c r="J16" s="67"/>
      <c r="K16" s="68">
        <v>20000</v>
      </c>
      <c r="L16" s="68"/>
      <c r="M16" s="100">
        <f t="shared" si="1"/>
        <v>21224.5</v>
      </c>
      <c r="N16" s="68"/>
      <c r="O16" s="68"/>
      <c r="P16" s="68"/>
      <c r="Q16" s="68"/>
      <c r="R16" s="68"/>
      <c r="S16" s="67"/>
    </row>
    <row r="17" spans="1:19" x14ac:dyDescent="0.2">
      <c r="A17" s="87">
        <v>14</v>
      </c>
      <c r="B17" s="88">
        <v>39399</v>
      </c>
      <c r="C17" s="87" t="s">
        <v>447</v>
      </c>
      <c r="D17" s="66"/>
      <c r="E17" s="67"/>
      <c r="F17" s="68">
        <f t="shared" si="0"/>
        <v>55975.64</v>
      </c>
      <c r="G17" s="65"/>
      <c r="H17" s="65"/>
      <c r="I17" s="66"/>
      <c r="J17" s="67"/>
      <c r="K17" s="68"/>
      <c r="L17" s="68">
        <v>2240</v>
      </c>
      <c r="M17" s="100">
        <f t="shared" si="1"/>
        <v>18984.5</v>
      </c>
      <c r="N17" s="68">
        <v>2240</v>
      </c>
      <c r="O17" s="68"/>
      <c r="P17" s="68"/>
      <c r="Q17" s="68"/>
      <c r="R17" s="68"/>
      <c r="S17" s="67"/>
    </row>
    <row r="18" spans="1:19" x14ac:dyDescent="0.2">
      <c r="A18" s="87">
        <v>15</v>
      </c>
      <c r="B18" s="88">
        <v>39412</v>
      </c>
      <c r="C18" s="87" t="s">
        <v>448</v>
      </c>
      <c r="D18" s="66"/>
      <c r="E18" s="67"/>
      <c r="F18" s="68">
        <f t="shared" si="0"/>
        <v>55975.64</v>
      </c>
      <c r="G18" s="65"/>
      <c r="H18" s="65"/>
      <c r="I18" s="66"/>
      <c r="J18" s="67"/>
      <c r="K18" s="68"/>
      <c r="L18" s="68">
        <v>11346</v>
      </c>
      <c r="M18" s="100">
        <f t="shared" si="1"/>
        <v>7638.5</v>
      </c>
      <c r="N18" s="68"/>
      <c r="O18" s="68">
        <v>11346</v>
      </c>
      <c r="P18" s="68"/>
      <c r="Q18" s="68"/>
      <c r="R18" s="68"/>
      <c r="S18" s="67"/>
    </row>
    <row r="19" spans="1:19" x14ac:dyDescent="0.2">
      <c r="A19" s="87">
        <v>16</v>
      </c>
      <c r="B19" s="88">
        <v>39414</v>
      </c>
      <c r="C19" s="87" t="s">
        <v>449</v>
      </c>
      <c r="D19" s="66"/>
      <c r="E19" s="67"/>
      <c r="F19" s="68">
        <f t="shared" si="0"/>
        <v>55975.64</v>
      </c>
      <c r="G19" s="65"/>
      <c r="H19" s="65"/>
      <c r="I19" s="66"/>
      <c r="J19" s="67"/>
      <c r="K19" s="68"/>
      <c r="L19" s="68">
        <v>2000</v>
      </c>
      <c r="M19" s="100">
        <f t="shared" si="1"/>
        <v>5638.5</v>
      </c>
      <c r="N19" s="68">
        <v>2000</v>
      </c>
      <c r="O19" s="68"/>
      <c r="P19" s="68"/>
      <c r="Q19" s="68"/>
      <c r="R19" s="68"/>
      <c r="S19" s="67"/>
    </row>
    <row r="20" spans="1:19" x14ac:dyDescent="0.2">
      <c r="A20" s="87">
        <v>17</v>
      </c>
      <c r="B20" s="88">
        <v>39414</v>
      </c>
      <c r="C20" s="87" t="s">
        <v>450</v>
      </c>
      <c r="D20" s="66"/>
      <c r="E20" s="67"/>
      <c r="F20" s="68">
        <f t="shared" si="0"/>
        <v>55975.64</v>
      </c>
      <c r="G20" s="65">
        <v>700</v>
      </c>
      <c r="H20" s="65"/>
      <c r="I20" s="66"/>
      <c r="J20" s="67"/>
      <c r="K20" s="68">
        <v>700</v>
      </c>
      <c r="L20" s="68"/>
      <c r="M20" s="100">
        <f t="shared" si="1"/>
        <v>6338.5</v>
      </c>
      <c r="N20" s="68"/>
      <c r="O20" s="68"/>
      <c r="P20" s="68"/>
      <c r="Q20" s="68"/>
      <c r="R20" s="68"/>
      <c r="S20" s="67"/>
    </row>
    <row r="21" spans="1:19" x14ac:dyDescent="0.2">
      <c r="A21" s="87">
        <v>18</v>
      </c>
      <c r="B21" s="88">
        <v>39399</v>
      </c>
      <c r="C21" s="87" t="s">
        <v>290</v>
      </c>
      <c r="D21" s="66"/>
      <c r="E21" s="67">
        <v>20000</v>
      </c>
      <c r="F21" s="68">
        <f t="shared" si="0"/>
        <v>35975.64</v>
      </c>
      <c r="G21" s="65"/>
      <c r="H21" s="65">
        <v>20000</v>
      </c>
      <c r="I21" s="66"/>
      <c r="J21" s="67"/>
      <c r="K21" s="68"/>
      <c r="L21" s="68"/>
      <c r="M21" s="100">
        <f t="shared" si="1"/>
        <v>6338.5</v>
      </c>
      <c r="N21" s="68"/>
      <c r="O21" s="68"/>
      <c r="P21" s="68"/>
      <c r="Q21" s="68"/>
      <c r="R21" s="68"/>
      <c r="S21" s="67"/>
    </row>
    <row r="22" spans="1:19" x14ac:dyDescent="0.2">
      <c r="A22" s="87">
        <v>19</v>
      </c>
      <c r="B22" s="88">
        <v>39416</v>
      </c>
      <c r="C22" s="87" t="s">
        <v>451</v>
      </c>
      <c r="D22" s="66">
        <v>4200</v>
      </c>
      <c r="E22" s="67"/>
      <c r="F22" s="68">
        <f t="shared" si="0"/>
        <v>40175.64</v>
      </c>
      <c r="G22" s="65">
        <v>4200</v>
      </c>
      <c r="H22" s="65"/>
      <c r="I22" s="66"/>
      <c r="J22" s="67"/>
      <c r="K22" s="68"/>
      <c r="L22" s="68"/>
      <c r="M22" s="100">
        <f t="shared" si="1"/>
        <v>6338.5</v>
      </c>
      <c r="N22" s="68"/>
      <c r="O22" s="68"/>
      <c r="P22" s="68"/>
      <c r="Q22" s="68"/>
      <c r="R22" s="68"/>
      <c r="S22" s="67"/>
    </row>
    <row r="23" spans="1:19" x14ac:dyDescent="0.2">
      <c r="A23" s="87">
        <v>20</v>
      </c>
      <c r="B23" s="88"/>
      <c r="C23" s="87" t="s">
        <v>452</v>
      </c>
      <c r="D23" s="66">
        <v>1200</v>
      </c>
      <c r="E23" s="67"/>
      <c r="F23" s="68">
        <f t="shared" si="0"/>
        <v>41375.64</v>
      </c>
      <c r="G23" s="65">
        <v>1200</v>
      </c>
      <c r="H23" s="65"/>
      <c r="I23" s="66"/>
      <c r="J23" s="67"/>
      <c r="K23" s="68"/>
      <c r="L23" s="68"/>
      <c r="M23" s="100">
        <f t="shared" si="1"/>
        <v>6338.5</v>
      </c>
      <c r="N23" s="68"/>
      <c r="O23" s="68"/>
      <c r="P23" s="68"/>
      <c r="Q23" s="68"/>
      <c r="R23" s="68"/>
      <c r="S23" s="67"/>
    </row>
    <row r="24" spans="1:19" x14ac:dyDescent="0.2">
      <c r="A24" s="87">
        <v>21</v>
      </c>
      <c r="B24" s="88"/>
      <c r="C24" s="87" t="s">
        <v>171</v>
      </c>
      <c r="D24" s="66"/>
      <c r="E24" s="67">
        <v>64</v>
      </c>
      <c r="F24" s="68">
        <f t="shared" si="0"/>
        <v>41311.64</v>
      </c>
      <c r="G24" s="65"/>
      <c r="H24" s="65"/>
      <c r="I24" s="66">
        <v>64</v>
      </c>
      <c r="J24" s="67"/>
      <c r="K24" s="68"/>
      <c r="L24" s="68"/>
      <c r="M24" s="100">
        <f t="shared" si="1"/>
        <v>6338.5</v>
      </c>
      <c r="N24" s="68"/>
      <c r="O24" s="68"/>
      <c r="P24" s="68"/>
      <c r="Q24" s="68"/>
      <c r="R24" s="68"/>
      <c r="S24" s="67"/>
    </row>
    <row r="25" spans="1:19" x14ac:dyDescent="0.2">
      <c r="A25" s="87">
        <v>22</v>
      </c>
      <c r="B25" s="88">
        <v>39428</v>
      </c>
      <c r="C25" s="87" t="s">
        <v>453</v>
      </c>
      <c r="D25" s="66"/>
      <c r="E25" s="67"/>
      <c r="F25" s="68">
        <f t="shared" si="0"/>
        <v>41311.64</v>
      </c>
      <c r="G25" s="65"/>
      <c r="H25" s="65"/>
      <c r="I25" s="66"/>
      <c r="J25" s="67"/>
      <c r="K25" s="68"/>
      <c r="L25" s="68">
        <v>1700</v>
      </c>
      <c r="M25" s="100">
        <f t="shared" si="1"/>
        <v>4638.5</v>
      </c>
      <c r="N25" s="68">
        <v>1700</v>
      </c>
      <c r="O25" s="68"/>
      <c r="P25" s="68"/>
      <c r="Q25" s="68"/>
      <c r="R25" s="68"/>
      <c r="S25" s="67"/>
    </row>
    <row r="26" spans="1:19" x14ac:dyDescent="0.2">
      <c r="A26" s="87">
        <v>23</v>
      </c>
      <c r="B26" s="88">
        <v>39428</v>
      </c>
      <c r="C26" s="87" t="s">
        <v>392</v>
      </c>
      <c r="D26" s="66"/>
      <c r="E26" s="67"/>
      <c r="F26" s="68">
        <f t="shared" si="0"/>
        <v>41311.64</v>
      </c>
      <c r="G26" s="65"/>
      <c r="H26" s="65"/>
      <c r="I26" s="66"/>
      <c r="J26" s="67"/>
      <c r="K26" s="68"/>
      <c r="L26" s="68">
        <v>295</v>
      </c>
      <c r="M26" s="100">
        <f t="shared" si="1"/>
        <v>4343.5</v>
      </c>
      <c r="N26" s="68"/>
      <c r="O26" s="68"/>
      <c r="P26" s="68"/>
      <c r="Q26" s="68">
        <v>295</v>
      </c>
      <c r="R26" s="68"/>
      <c r="S26" s="67"/>
    </row>
    <row r="27" spans="1:19" x14ac:dyDescent="0.2">
      <c r="A27" s="87">
        <v>24</v>
      </c>
      <c r="B27" s="88">
        <v>39428</v>
      </c>
      <c r="C27" s="87" t="s">
        <v>454</v>
      </c>
      <c r="D27" s="66"/>
      <c r="E27" s="67"/>
      <c r="F27" s="68">
        <f t="shared" si="0"/>
        <v>41311.64</v>
      </c>
      <c r="G27" s="65"/>
      <c r="H27" s="65"/>
      <c r="I27" s="66"/>
      <c r="J27" s="67"/>
      <c r="K27" s="68"/>
      <c r="L27" s="68">
        <v>80</v>
      </c>
      <c r="M27" s="100">
        <f t="shared" si="1"/>
        <v>4263.5</v>
      </c>
      <c r="N27" s="68"/>
      <c r="O27" s="68"/>
      <c r="P27" s="68"/>
      <c r="Q27" s="68">
        <v>80</v>
      </c>
      <c r="R27" s="68"/>
      <c r="S27" s="67"/>
    </row>
    <row r="28" spans="1:19" x14ac:dyDescent="0.2">
      <c r="A28" s="87">
        <v>25</v>
      </c>
      <c r="B28" s="88">
        <v>39428</v>
      </c>
      <c r="C28" s="87" t="s">
        <v>455</v>
      </c>
      <c r="D28" s="66"/>
      <c r="E28" s="67"/>
      <c r="F28" s="68">
        <f t="shared" si="0"/>
        <v>41311.64</v>
      </c>
      <c r="G28" s="65"/>
      <c r="H28" s="65"/>
      <c r="I28" s="66"/>
      <c r="J28" s="67"/>
      <c r="K28" s="68"/>
      <c r="L28" s="68">
        <v>300</v>
      </c>
      <c r="M28" s="100">
        <f t="shared" si="1"/>
        <v>3963.5</v>
      </c>
      <c r="N28" s="68"/>
      <c r="O28" s="68"/>
      <c r="P28" s="68"/>
      <c r="Q28" s="68">
        <v>300</v>
      </c>
      <c r="R28" s="68"/>
      <c r="S28" s="67"/>
    </row>
    <row r="29" spans="1:19" x14ac:dyDescent="0.2">
      <c r="A29" s="87">
        <v>26</v>
      </c>
      <c r="B29" s="88">
        <v>39435</v>
      </c>
      <c r="C29" s="87" t="s">
        <v>456</v>
      </c>
      <c r="D29" s="66"/>
      <c r="E29" s="67"/>
      <c r="F29" s="68">
        <f t="shared" si="0"/>
        <v>41311.64</v>
      </c>
      <c r="G29" s="65"/>
      <c r="H29" s="65"/>
      <c r="I29" s="66"/>
      <c r="J29" s="67"/>
      <c r="K29" s="68"/>
      <c r="L29" s="68">
        <v>630</v>
      </c>
      <c r="M29" s="100">
        <f t="shared" si="1"/>
        <v>3333.5</v>
      </c>
      <c r="N29" s="68"/>
      <c r="O29" s="68"/>
      <c r="P29" s="68"/>
      <c r="Q29" s="68">
        <v>630</v>
      </c>
      <c r="R29" s="68"/>
      <c r="S29" s="67"/>
    </row>
    <row r="30" spans="1:19" x14ac:dyDescent="0.2">
      <c r="A30" s="87">
        <v>25</v>
      </c>
      <c r="B30" s="88">
        <v>39447</v>
      </c>
      <c r="C30" s="87" t="s">
        <v>407</v>
      </c>
      <c r="D30" s="66">
        <v>700</v>
      </c>
      <c r="E30" s="67"/>
      <c r="F30" s="68">
        <f t="shared" si="0"/>
        <v>42011.64</v>
      </c>
      <c r="G30" s="65">
        <v>700</v>
      </c>
      <c r="H30" s="65"/>
      <c r="I30" s="66"/>
      <c r="J30" s="67"/>
      <c r="K30" s="68"/>
      <c r="L30" s="68"/>
      <c r="M30" s="100">
        <f t="shared" si="1"/>
        <v>3333.5</v>
      </c>
      <c r="N30" s="68"/>
      <c r="O30" s="68"/>
      <c r="P30" s="68"/>
      <c r="Q30" s="68"/>
      <c r="R30" s="68"/>
      <c r="S30" s="67"/>
    </row>
    <row r="31" spans="1:19" x14ac:dyDescent="0.2">
      <c r="A31" s="87">
        <v>26</v>
      </c>
      <c r="B31" s="88"/>
      <c r="C31" s="87" t="s">
        <v>457</v>
      </c>
      <c r="D31" s="66">
        <v>59.37</v>
      </c>
      <c r="E31" s="67"/>
      <c r="F31" s="68">
        <f t="shared" si="0"/>
        <v>42071.01</v>
      </c>
      <c r="G31" s="65"/>
      <c r="H31" s="65"/>
      <c r="I31" s="66"/>
      <c r="J31" s="67">
        <v>59.37</v>
      </c>
      <c r="K31" s="68"/>
      <c r="L31" s="68"/>
      <c r="M31" s="100">
        <f t="shared" si="1"/>
        <v>3333.5</v>
      </c>
      <c r="N31" s="68"/>
      <c r="O31" s="68"/>
      <c r="P31" s="68"/>
      <c r="Q31" s="68"/>
      <c r="R31" s="68"/>
      <c r="S31" s="67"/>
    </row>
    <row r="32" spans="1:19" x14ac:dyDescent="0.2">
      <c r="A32" s="87">
        <v>27</v>
      </c>
      <c r="B32" s="88"/>
      <c r="C32" s="87" t="s">
        <v>112</v>
      </c>
      <c r="D32" s="66"/>
      <c r="E32" s="67">
        <v>521</v>
      </c>
      <c r="F32" s="68">
        <f t="shared" si="0"/>
        <v>41550.01</v>
      </c>
      <c r="G32" s="65"/>
      <c r="H32" s="65"/>
      <c r="I32" s="66">
        <v>521</v>
      </c>
      <c r="J32" s="67"/>
      <c r="K32" s="68"/>
      <c r="L32" s="68"/>
      <c r="M32" s="100">
        <f t="shared" si="1"/>
        <v>3333.5</v>
      </c>
      <c r="N32" s="68"/>
      <c r="O32" s="68"/>
      <c r="P32" s="68"/>
      <c r="Q32" s="68"/>
      <c r="R32" s="68"/>
      <c r="S32" s="67"/>
    </row>
    <row r="33" spans="1:21" x14ac:dyDescent="0.2">
      <c r="A33" s="87">
        <v>28</v>
      </c>
      <c r="B33" s="88">
        <v>39456</v>
      </c>
      <c r="C33" s="87" t="s">
        <v>423</v>
      </c>
      <c r="D33" s="66"/>
      <c r="E33" s="67"/>
      <c r="F33" s="68">
        <f t="shared" si="0"/>
        <v>41550.01</v>
      </c>
      <c r="G33" s="65"/>
      <c r="H33" s="65"/>
      <c r="I33" s="66"/>
      <c r="J33" s="67"/>
      <c r="K33" s="68"/>
      <c r="L33" s="68">
        <v>2000</v>
      </c>
      <c r="M33" s="100">
        <f t="shared" si="1"/>
        <v>1333.5</v>
      </c>
      <c r="N33" s="68">
        <v>2000</v>
      </c>
      <c r="O33" s="68"/>
      <c r="P33" s="68"/>
      <c r="Q33" s="68"/>
      <c r="R33" s="68"/>
      <c r="S33" s="67"/>
    </row>
    <row r="34" spans="1:21" x14ac:dyDescent="0.2">
      <c r="A34" s="87">
        <v>29</v>
      </c>
      <c r="B34" s="88">
        <v>39469</v>
      </c>
      <c r="C34" s="87" t="s">
        <v>458</v>
      </c>
      <c r="D34" s="66"/>
      <c r="E34" s="67"/>
      <c r="F34" s="68">
        <f t="shared" si="0"/>
        <v>41550.01</v>
      </c>
      <c r="G34" s="65"/>
      <c r="H34" s="65"/>
      <c r="I34" s="66"/>
      <c r="J34" s="67"/>
      <c r="K34" s="68"/>
      <c r="L34" s="68">
        <v>2000</v>
      </c>
      <c r="M34" s="100">
        <f t="shared" si="1"/>
        <v>-666.5</v>
      </c>
      <c r="N34" s="68">
        <v>2000</v>
      </c>
      <c r="O34" s="68"/>
      <c r="P34" s="68"/>
      <c r="Q34" s="68"/>
      <c r="R34" s="68"/>
      <c r="S34" s="67"/>
    </row>
    <row r="35" spans="1:21" x14ac:dyDescent="0.2">
      <c r="A35" s="87"/>
      <c r="B35" s="88">
        <v>39478</v>
      </c>
      <c r="C35" s="87" t="s">
        <v>459</v>
      </c>
      <c r="D35" s="66">
        <v>420</v>
      </c>
      <c r="E35" s="67"/>
      <c r="F35" s="68">
        <f t="shared" si="0"/>
        <v>41970.01</v>
      </c>
      <c r="G35" s="65">
        <v>420</v>
      </c>
      <c r="H35" s="65"/>
      <c r="I35" s="66"/>
      <c r="J35" s="67"/>
      <c r="K35" s="68"/>
      <c r="L35" s="68"/>
      <c r="M35" s="100">
        <f t="shared" si="1"/>
        <v>-666.5</v>
      </c>
      <c r="N35" s="68"/>
      <c r="O35" s="68"/>
      <c r="P35" s="68"/>
      <c r="Q35" s="68"/>
      <c r="R35" s="68"/>
      <c r="S35" s="67"/>
    </row>
    <row r="36" spans="1:21" x14ac:dyDescent="0.2">
      <c r="A36" s="87"/>
      <c r="B36" s="88"/>
      <c r="C36" s="87" t="s">
        <v>460</v>
      </c>
      <c r="D36" s="66"/>
      <c r="E36" s="67">
        <v>60</v>
      </c>
      <c r="F36" s="68">
        <f t="shared" si="0"/>
        <v>41910.01</v>
      </c>
      <c r="G36" s="65"/>
      <c r="H36" s="65"/>
      <c r="I36" s="66">
        <v>60</v>
      </c>
      <c r="J36" s="67"/>
      <c r="K36" s="68"/>
      <c r="L36" s="68"/>
      <c r="M36" s="100">
        <f t="shared" si="1"/>
        <v>-666.5</v>
      </c>
      <c r="N36" s="68"/>
      <c r="O36" s="68"/>
      <c r="P36" s="68"/>
      <c r="Q36" s="68"/>
      <c r="R36" s="68"/>
      <c r="S36" s="67"/>
    </row>
    <row r="37" spans="1:21" x14ac:dyDescent="0.2">
      <c r="A37" s="87">
        <v>30</v>
      </c>
      <c r="B37" s="88">
        <v>39486</v>
      </c>
      <c r="C37" s="87" t="s">
        <v>385</v>
      </c>
      <c r="D37" s="66"/>
      <c r="E37" s="67"/>
      <c r="F37" s="68">
        <f t="shared" si="0"/>
        <v>41910.01</v>
      </c>
      <c r="G37" s="65"/>
      <c r="H37" s="65"/>
      <c r="I37" s="66"/>
      <c r="J37" s="67"/>
      <c r="K37" s="68"/>
      <c r="L37" s="68">
        <v>2520</v>
      </c>
      <c r="M37" s="100">
        <f t="shared" si="1"/>
        <v>-3186.5</v>
      </c>
      <c r="N37" s="68">
        <v>2520</v>
      </c>
      <c r="O37" s="68"/>
      <c r="P37" s="68"/>
      <c r="Q37" s="68"/>
      <c r="R37" s="68"/>
      <c r="S37" s="67"/>
      <c r="U37" s="103"/>
    </row>
    <row r="38" spans="1:21" x14ac:dyDescent="0.2">
      <c r="A38" s="87">
        <v>31</v>
      </c>
      <c r="B38" s="88">
        <v>39497</v>
      </c>
      <c r="C38" s="87" t="s">
        <v>290</v>
      </c>
      <c r="D38" s="66"/>
      <c r="E38" s="67"/>
      <c r="F38" s="68">
        <f t="shared" si="0"/>
        <v>41910.01</v>
      </c>
      <c r="G38" s="65"/>
      <c r="H38" s="65"/>
      <c r="I38" s="66"/>
      <c r="J38" s="67"/>
      <c r="K38" s="68">
        <v>15000</v>
      </c>
      <c r="L38" s="68"/>
      <c r="M38" s="100">
        <f t="shared" si="1"/>
        <v>11813.5</v>
      </c>
      <c r="N38" s="68"/>
      <c r="O38" s="68"/>
      <c r="P38" s="68"/>
      <c r="Q38" s="68"/>
      <c r="R38" s="68"/>
      <c r="S38" s="67"/>
    </row>
    <row r="39" spans="1:21" x14ac:dyDescent="0.2">
      <c r="A39" s="87">
        <v>32</v>
      </c>
      <c r="B39" s="88">
        <v>39498</v>
      </c>
      <c r="C39" s="87" t="s">
        <v>461</v>
      </c>
      <c r="D39" s="66"/>
      <c r="E39" s="67"/>
      <c r="F39" s="68">
        <f t="shared" si="0"/>
        <v>41910.01</v>
      </c>
      <c r="G39" s="65"/>
      <c r="H39" s="65"/>
      <c r="I39" s="66"/>
      <c r="J39" s="67"/>
      <c r="K39" s="68"/>
      <c r="L39" s="68">
        <v>1800</v>
      </c>
      <c r="M39" s="100">
        <f t="shared" si="1"/>
        <v>10013.5</v>
      </c>
      <c r="N39" s="68">
        <v>1800</v>
      </c>
      <c r="O39" s="68"/>
      <c r="P39" s="68"/>
      <c r="Q39" s="68"/>
      <c r="R39" s="68"/>
      <c r="S39" s="67"/>
    </row>
    <row r="40" spans="1:21" x14ac:dyDescent="0.2">
      <c r="A40" s="87">
        <v>33</v>
      </c>
      <c r="B40" s="88">
        <v>39507</v>
      </c>
      <c r="C40" s="87" t="s">
        <v>462</v>
      </c>
      <c r="D40" s="66"/>
      <c r="E40" s="67">
        <v>15000</v>
      </c>
      <c r="F40" s="68">
        <f t="shared" si="0"/>
        <v>26910.010000000002</v>
      </c>
      <c r="G40" s="65"/>
      <c r="H40" s="65">
        <v>15000</v>
      </c>
      <c r="I40" s="66"/>
      <c r="J40" s="67"/>
      <c r="K40" s="68"/>
      <c r="L40" s="68"/>
      <c r="M40" s="100">
        <f t="shared" si="1"/>
        <v>10013.5</v>
      </c>
      <c r="N40" s="68"/>
      <c r="O40" s="68"/>
      <c r="P40" s="68"/>
      <c r="Q40" s="68"/>
      <c r="R40" s="68"/>
      <c r="S40" s="67"/>
    </row>
    <row r="41" spans="1:21" x14ac:dyDescent="0.2">
      <c r="A41" s="87">
        <v>34</v>
      </c>
      <c r="B41" s="88">
        <v>39507</v>
      </c>
      <c r="C41" s="87" t="s">
        <v>420</v>
      </c>
      <c r="D41" s="66"/>
      <c r="E41" s="67">
        <v>60</v>
      </c>
      <c r="F41" s="68">
        <f t="shared" si="0"/>
        <v>26850.010000000002</v>
      </c>
      <c r="G41" s="65"/>
      <c r="H41" s="65"/>
      <c r="I41" s="66">
        <v>60</v>
      </c>
      <c r="J41" s="67"/>
      <c r="K41" s="68"/>
      <c r="L41" s="68"/>
      <c r="M41" s="100">
        <f t="shared" si="1"/>
        <v>10013.5</v>
      </c>
      <c r="N41" s="68"/>
      <c r="O41" s="68"/>
      <c r="P41" s="68"/>
      <c r="Q41" s="68"/>
      <c r="R41" s="68"/>
      <c r="S41" s="67"/>
    </row>
    <row r="42" spans="1:21" x14ac:dyDescent="0.2">
      <c r="A42" s="87">
        <v>35</v>
      </c>
      <c r="B42" s="88">
        <v>39520</v>
      </c>
      <c r="C42" s="87" t="s">
        <v>463</v>
      </c>
      <c r="D42" s="66"/>
      <c r="E42" s="67"/>
      <c r="F42" s="68">
        <f t="shared" si="0"/>
        <v>26850.010000000002</v>
      </c>
      <c r="G42" s="65"/>
      <c r="H42" s="65"/>
      <c r="I42" s="66"/>
      <c r="J42" s="67"/>
      <c r="K42" s="68"/>
      <c r="L42" s="68">
        <v>2300</v>
      </c>
      <c r="M42" s="100">
        <f t="shared" si="1"/>
        <v>7713.5</v>
      </c>
      <c r="N42" s="68">
        <v>2300</v>
      </c>
      <c r="O42" s="68"/>
      <c r="P42" s="68"/>
      <c r="Q42" s="68"/>
      <c r="R42" s="68"/>
      <c r="S42" s="67"/>
    </row>
    <row r="43" spans="1:21" x14ac:dyDescent="0.2">
      <c r="A43" s="87">
        <v>36</v>
      </c>
      <c r="B43" s="88">
        <v>39538</v>
      </c>
      <c r="C43" s="87" t="s">
        <v>464</v>
      </c>
      <c r="D43" s="66"/>
      <c r="E43" s="67"/>
      <c r="F43" s="68">
        <f t="shared" si="0"/>
        <v>26850.010000000002</v>
      </c>
      <c r="G43" s="65"/>
      <c r="H43" s="65"/>
      <c r="I43" s="66"/>
      <c r="J43" s="67"/>
      <c r="K43" s="68"/>
      <c r="L43" s="68">
        <v>2000</v>
      </c>
      <c r="M43" s="100">
        <f t="shared" si="1"/>
        <v>5713.5</v>
      </c>
      <c r="N43" s="68">
        <v>2000</v>
      </c>
      <c r="O43" s="68"/>
      <c r="P43" s="68"/>
      <c r="Q43" s="68"/>
      <c r="R43" s="68"/>
      <c r="S43" s="67"/>
    </row>
    <row r="44" spans="1:21" x14ac:dyDescent="0.2">
      <c r="A44" s="87">
        <v>37</v>
      </c>
      <c r="B44" s="88">
        <v>39538</v>
      </c>
      <c r="C44" s="87" t="s">
        <v>465</v>
      </c>
      <c r="D44" s="66">
        <v>700</v>
      </c>
      <c r="E44" s="67"/>
      <c r="F44" s="68">
        <f t="shared" si="0"/>
        <v>27550.010000000002</v>
      </c>
      <c r="G44" s="65">
        <v>700</v>
      </c>
      <c r="H44" s="65"/>
      <c r="I44" s="66"/>
      <c r="J44" s="67"/>
      <c r="K44" s="68"/>
      <c r="L44" s="68"/>
      <c r="M44" s="100">
        <f t="shared" si="1"/>
        <v>5713.5</v>
      </c>
      <c r="N44" s="68"/>
      <c r="O44" s="68"/>
      <c r="P44" s="68"/>
      <c r="Q44" s="68"/>
      <c r="R44" s="68"/>
      <c r="S44" s="67"/>
    </row>
    <row r="45" spans="1:21" x14ac:dyDescent="0.2">
      <c r="A45" s="87">
        <v>38</v>
      </c>
      <c r="B45" s="88"/>
      <c r="C45" s="87" t="s">
        <v>457</v>
      </c>
      <c r="D45" s="66">
        <v>44.33</v>
      </c>
      <c r="E45" s="67"/>
      <c r="F45" s="68">
        <f t="shared" si="0"/>
        <v>27594.340000000004</v>
      </c>
      <c r="G45" s="65"/>
      <c r="H45" s="65"/>
      <c r="I45" s="66"/>
      <c r="J45" s="67">
        <v>44.33</v>
      </c>
      <c r="K45" s="68"/>
      <c r="L45" s="68"/>
      <c r="M45" s="100">
        <f t="shared" si="1"/>
        <v>5713.5</v>
      </c>
      <c r="N45" s="68"/>
      <c r="O45" s="68"/>
      <c r="P45" s="68"/>
      <c r="Q45" s="68"/>
      <c r="R45" s="68"/>
      <c r="S45" s="67"/>
    </row>
    <row r="46" spans="1:21" x14ac:dyDescent="0.2">
      <c r="A46" s="87">
        <v>39</v>
      </c>
      <c r="B46" s="88"/>
      <c r="C46" s="87" t="s">
        <v>420</v>
      </c>
      <c r="D46" s="66"/>
      <c r="E46" s="67">
        <v>353</v>
      </c>
      <c r="F46" s="68">
        <f t="shared" si="0"/>
        <v>27241.340000000004</v>
      </c>
      <c r="G46" s="65"/>
      <c r="H46" s="65"/>
      <c r="I46" s="66">
        <v>353</v>
      </c>
      <c r="J46" s="67"/>
      <c r="K46" s="68"/>
      <c r="L46" s="68"/>
      <c r="M46" s="100">
        <f t="shared" si="1"/>
        <v>5713.5</v>
      </c>
      <c r="N46" s="68"/>
      <c r="O46" s="68"/>
      <c r="P46" s="68"/>
      <c r="Q46" s="68"/>
      <c r="R46" s="68"/>
      <c r="S46" s="67"/>
    </row>
    <row r="47" spans="1:21" x14ac:dyDescent="0.2">
      <c r="A47" s="87">
        <v>40</v>
      </c>
      <c r="B47" s="88">
        <v>39555</v>
      </c>
      <c r="C47" s="87" t="s">
        <v>466</v>
      </c>
      <c r="D47" s="66"/>
      <c r="E47" s="67"/>
      <c r="F47" s="68">
        <f t="shared" si="0"/>
        <v>27241.340000000004</v>
      </c>
      <c r="G47" s="65"/>
      <c r="H47" s="65"/>
      <c r="I47" s="66"/>
      <c r="J47" s="67"/>
      <c r="K47" s="68"/>
      <c r="L47" s="68">
        <v>2300</v>
      </c>
      <c r="M47" s="100">
        <f t="shared" si="1"/>
        <v>3413.5</v>
      </c>
      <c r="N47" s="68">
        <v>2300</v>
      </c>
      <c r="O47" s="68"/>
      <c r="P47" s="68"/>
      <c r="Q47" s="68"/>
      <c r="R47" s="68"/>
      <c r="S47" s="67"/>
    </row>
    <row r="48" spans="1:21" x14ac:dyDescent="0.2">
      <c r="A48" s="87">
        <v>41</v>
      </c>
      <c r="B48" s="88">
        <v>39583</v>
      </c>
      <c r="C48" s="87" t="s">
        <v>290</v>
      </c>
      <c r="D48" s="66"/>
      <c r="E48" s="67"/>
      <c r="F48" s="68">
        <f t="shared" si="0"/>
        <v>27241.340000000004</v>
      </c>
      <c r="G48" s="65"/>
      <c r="H48" s="65"/>
      <c r="I48" s="66"/>
      <c r="J48" s="67"/>
      <c r="K48" s="68">
        <v>9000</v>
      </c>
      <c r="L48" s="68"/>
      <c r="M48" s="100">
        <f t="shared" si="1"/>
        <v>12413.5</v>
      </c>
      <c r="N48" s="68"/>
      <c r="O48" s="68"/>
      <c r="P48" s="68"/>
      <c r="Q48" s="68"/>
      <c r="R48" s="68"/>
      <c r="S48" s="67"/>
    </row>
    <row r="49" spans="1:19" x14ac:dyDescent="0.2">
      <c r="A49" s="87">
        <v>42</v>
      </c>
      <c r="B49" s="88">
        <v>39583</v>
      </c>
      <c r="C49" s="87" t="s">
        <v>467</v>
      </c>
      <c r="D49" s="66"/>
      <c r="E49" s="67"/>
      <c r="F49" s="68">
        <f t="shared" si="0"/>
        <v>27241.340000000004</v>
      </c>
      <c r="G49" s="65"/>
      <c r="H49" s="65"/>
      <c r="I49" s="66"/>
      <c r="J49" s="67"/>
      <c r="K49" s="68"/>
      <c r="L49" s="68">
        <v>3640</v>
      </c>
      <c r="M49" s="100">
        <f t="shared" si="1"/>
        <v>8773.5</v>
      </c>
      <c r="N49" s="68"/>
      <c r="O49" s="68">
        <v>3640</v>
      </c>
      <c r="P49" s="68"/>
      <c r="Q49" s="68"/>
      <c r="R49" s="68"/>
      <c r="S49" s="67"/>
    </row>
    <row r="50" spans="1:19" x14ac:dyDescent="0.2">
      <c r="A50" s="87">
        <v>43</v>
      </c>
      <c r="B50" s="88">
        <v>39587</v>
      </c>
      <c r="C50" s="87" t="s">
        <v>468</v>
      </c>
      <c r="D50" s="66"/>
      <c r="E50" s="67"/>
      <c r="F50" s="68">
        <f t="shared" si="0"/>
        <v>27241.340000000004</v>
      </c>
      <c r="G50" s="65">
        <v>300</v>
      </c>
      <c r="H50" s="65"/>
      <c r="I50" s="66"/>
      <c r="J50" s="67"/>
      <c r="K50" s="68">
        <v>300</v>
      </c>
      <c r="L50" s="68"/>
      <c r="M50" s="100">
        <f t="shared" si="1"/>
        <v>9073.5</v>
      </c>
      <c r="N50" s="68"/>
      <c r="O50" s="68"/>
      <c r="P50" s="68"/>
      <c r="Q50" s="68"/>
      <c r="R50" s="68"/>
      <c r="S50" s="67"/>
    </row>
    <row r="51" spans="1:19" x14ac:dyDescent="0.2">
      <c r="A51" s="87">
        <v>44</v>
      </c>
      <c r="B51" s="88">
        <v>39589</v>
      </c>
      <c r="C51" s="87" t="s">
        <v>186</v>
      </c>
      <c r="D51" s="66"/>
      <c r="E51" s="67"/>
      <c r="F51" s="68">
        <f t="shared" si="0"/>
        <v>27241.340000000004</v>
      </c>
      <c r="G51" s="65"/>
      <c r="H51" s="65"/>
      <c r="I51" s="66"/>
      <c r="J51" s="67"/>
      <c r="K51" s="68"/>
      <c r="L51" s="68">
        <v>100</v>
      </c>
      <c r="M51" s="100">
        <f t="shared" si="1"/>
        <v>8973.5</v>
      </c>
      <c r="N51" s="68"/>
      <c r="O51" s="68"/>
      <c r="P51" s="68">
        <v>100</v>
      </c>
      <c r="Q51" s="68"/>
      <c r="R51" s="68"/>
      <c r="S51" s="67"/>
    </row>
    <row r="52" spans="1:19" x14ac:dyDescent="0.2">
      <c r="A52" s="87">
        <v>45</v>
      </c>
      <c r="B52" s="88">
        <v>39590</v>
      </c>
      <c r="C52" s="87" t="s">
        <v>469</v>
      </c>
      <c r="D52" s="66"/>
      <c r="E52" s="67"/>
      <c r="F52" s="68">
        <f t="shared" si="0"/>
        <v>27241.340000000004</v>
      </c>
      <c r="G52" s="65"/>
      <c r="H52" s="65"/>
      <c r="I52" s="66"/>
      <c r="J52" s="67"/>
      <c r="K52" s="68"/>
      <c r="L52" s="68">
        <v>1040</v>
      </c>
      <c r="M52" s="100">
        <f t="shared" si="1"/>
        <v>7933.5</v>
      </c>
      <c r="N52" s="68"/>
      <c r="O52" s="68"/>
      <c r="P52" s="68">
        <v>1040</v>
      </c>
      <c r="Q52" s="68"/>
      <c r="R52" s="68"/>
      <c r="S52" s="67"/>
    </row>
    <row r="53" spans="1:19" x14ac:dyDescent="0.2">
      <c r="A53" s="87">
        <v>46</v>
      </c>
      <c r="B53" s="88">
        <v>39590</v>
      </c>
      <c r="C53" s="87" t="s">
        <v>470</v>
      </c>
      <c r="D53" s="66"/>
      <c r="E53" s="67"/>
      <c r="F53" s="68">
        <f t="shared" si="0"/>
        <v>27241.340000000004</v>
      </c>
      <c r="G53" s="65"/>
      <c r="H53" s="65"/>
      <c r="I53" s="66"/>
      <c r="J53" s="67"/>
      <c r="K53" s="68"/>
      <c r="L53" s="68">
        <v>2000</v>
      </c>
      <c r="M53" s="100">
        <f t="shared" si="1"/>
        <v>5933.5</v>
      </c>
      <c r="N53" s="68"/>
      <c r="O53" s="68"/>
      <c r="P53" s="68">
        <v>2000</v>
      </c>
      <c r="Q53" s="68"/>
      <c r="R53" s="68"/>
      <c r="S53" s="67"/>
    </row>
    <row r="54" spans="1:19" x14ac:dyDescent="0.2">
      <c r="A54" s="87">
        <v>49</v>
      </c>
      <c r="B54" s="88">
        <v>39596</v>
      </c>
      <c r="C54" s="87" t="s">
        <v>290</v>
      </c>
      <c r="D54" s="66"/>
      <c r="E54" s="67"/>
      <c r="F54" s="68">
        <f t="shared" si="0"/>
        <v>27241.340000000004</v>
      </c>
      <c r="G54" s="65"/>
      <c r="H54" s="65"/>
      <c r="I54" s="66"/>
      <c r="J54" s="67"/>
      <c r="K54" s="68">
        <v>17900</v>
      </c>
      <c r="L54" s="68"/>
      <c r="M54" s="100">
        <f t="shared" si="1"/>
        <v>23833.5</v>
      </c>
      <c r="N54" s="68"/>
      <c r="O54" s="68"/>
      <c r="P54" s="68"/>
      <c r="Q54" s="68"/>
      <c r="R54" s="68"/>
      <c r="S54" s="67"/>
    </row>
    <row r="55" spans="1:19" x14ac:dyDescent="0.2">
      <c r="A55" s="87">
        <v>50</v>
      </c>
      <c r="B55" s="88">
        <v>39597</v>
      </c>
      <c r="C55" s="87" t="s">
        <v>471</v>
      </c>
      <c r="D55" s="66"/>
      <c r="E55" s="67"/>
      <c r="F55" s="68">
        <f t="shared" si="0"/>
        <v>27241.340000000004</v>
      </c>
      <c r="G55" s="65"/>
      <c r="H55" s="65"/>
      <c r="I55" s="66"/>
      <c r="J55" s="67"/>
      <c r="K55" s="68"/>
      <c r="L55" s="68">
        <v>10000</v>
      </c>
      <c r="M55" s="100">
        <f t="shared" si="1"/>
        <v>13833.5</v>
      </c>
      <c r="N55" s="68"/>
      <c r="O55" s="68"/>
      <c r="P55" s="68">
        <v>10000</v>
      </c>
      <c r="Q55" s="68"/>
      <c r="R55" s="68"/>
      <c r="S55" s="67"/>
    </row>
    <row r="56" spans="1:19" x14ac:dyDescent="0.2">
      <c r="A56" s="87">
        <v>51</v>
      </c>
      <c r="B56" s="88">
        <v>39597</v>
      </c>
      <c r="C56" s="87" t="s">
        <v>18</v>
      </c>
      <c r="D56" s="66"/>
      <c r="E56" s="67"/>
      <c r="F56" s="68">
        <f t="shared" si="0"/>
        <v>27241.340000000004</v>
      </c>
      <c r="G56" s="65"/>
      <c r="H56" s="65"/>
      <c r="I56" s="66"/>
      <c r="J56" s="67"/>
      <c r="K56" s="68"/>
      <c r="L56" s="68">
        <v>6600</v>
      </c>
      <c r="M56" s="100">
        <f t="shared" si="1"/>
        <v>7233.5</v>
      </c>
      <c r="N56" s="68"/>
      <c r="O56" s="68"/>
      <c r="P56" s="68"/>
      <c r="Q56" s="68"/>
      <c r="R56" s="68">
        <v>6600</v>
      </c>
      <c r="S56" s="67"/>
    </row>
    <row r="57" spans="1:19" x14ac:dyDescent="0.2">
      <c r="A57" s="87">
        <v>52</v>
      </c>
      <c r="B57" s="88">
        <v>39602</v>
      </c>
      <c r="C57" s="87" t="s">
        <v>472</v>
      </c>
      <c r="D57" s="66"/>
      <c r="E57" s="67"/>
      <c r="F57" s="68">
        <f t="shared" si="0"/>
        <v>27241.340000000004</v>
      </c>
      <c r="G57" s="65"/>
      <c r="H57" s="65"/>
      <c r="I57" s="66"/>
      <c r="J57" s="67"/>
      <c r="K57" s="68"/>
      <c r="L57" s="68">
        <v>5380</v>
      </c>
      <c r="M57" s="100">
        <f t="shared" si="1"/>
        <v>1853.5</v>
      </c>
      <c r="N57" s="68"/>
      <c r="O57" s="68"/>
      <c r="P57" s="68"/>
      <c r="Q57" s="68"/>
      <c r="R57" s="68">
        <v>5380</v>
      </c>
      <c r="S57" s="67"/>
    </row>
    <row r="58" spans="1:19" x14ac:dyDescent="0.2">
      <c r="A58" s="87">
        <v>53</v>
      </c>
      <c r="B58" s="88">
        <v>39964</v>
      </c>
      <c r="C58" s="87" t="s">
        <v>329</v>
      </c>
      <c r="D58" s="66"/>
      <c r="E58" s="67">
        <v>9000</v>
      </c>
      <c r="F58" s="68">
        <f t="shared" si="0"/>
        <v>18241.340000000004</v>
      </c>
      <c r="G58" s="65"/>
      <c r="H58" s="65">
        <v>9000</v>
      </c>
      <c r="I58" s="66"/>
      <c r="J58" s="67"/>
      <c r="K58" s="68"/>
      <c r="L58" s="68"/>
      <c r="M58" s="100">
        <f t="shared" si="1"/>
        <v>1853.5</v>
      </c>
      <c r="N58" s="68"/>
      <c r="O58" s="68"/>
      <c r="P58" s="68"/>
      <c r="Q58" s="68"/>
      <c r="R58" s="68"/>
      <c r="S58" s="67"/>
    </row>
    <row r="59" spans="1:19" x14ac:dyDescent="0.2">
      <c r="A59" s="87">
        <v>54</v>
      </c>
      <c r="B59" s="88">
        <v>39964</v>
      </c>
      <c r="C59" s="87" t="s">
        <v>329</v>
      </c>
      <c r="D59" s="66"/>
      <c r="E59" s="67">
        <v>17900</v>
      </c>
      <c r="F59" s="68">
        <f t="shared" si="0"/>
        <v>341.34000000000378</v>
      </c>
      <c r="G59" s="65"/>
      <c r="H59" s="65">
        <v>17900</v>
      </c>
      <c r="I59" s="66"/>
      <c r="J59" s="67"/>
      <c r="K59" s="68"/>
      <c r="L59" s="68"/>
      <c r="M59" s="100">
        <f t="shared" si="1"/>
        <v>1853.5</v>
      </c>
      <c r="N59" s="68"/>
      <c r="O59" s="68"/>
      <c r="P59" s="68"/>
      <c r="Q59" s="68"/>
      <c r="R59" s="68"/>
      <c r="S59" s="67"/>
    </row>
    <row r="60" spans="1:19" x14ac:dyDescent="0.2">
      <c r="A60" s="87">
        <v>55</v>
      </c>
      <c r="B60" s="88">
        <v>39964</v>
      </c>
      <c r="C60" s="87" t="s">
        <v>363</v>
      </c>
      <c r="D60" s="66"/>
      <c r="E60" s="67">
        <v>60</v>
      </c>
      <c r="F60" s="68">
        <f t="shared" si="0"/>
        <v>281.34000000000378</v>
      </c>
      <c r="G60" s="65"/>
      <c r="H60" s="65"/>
      <c r="I60" s="66">
        <v>60</v>
      </c>
      <c r="J60" s="67"/>
      <c r="K60" s="68"/>
      <c r="L60" s="68"/>
      <c r="M60" s="100">
        <f t="shared" si="1"/>
        <v>1853.5</v>
      </c>
      <c r="N60" s="68"/>
      <c r="O60" s="68"/>
      <c r="P60" s="68"/>
      <c r="Q60" s="68"/>
      <c r="R60" s="68"/>
      <c r="S60" s="67"/>
    </row>
    <row r="61" spans="1:19" x14ac:dyDescent="0.2">
      <c r="A61" s="87">
        <v>56</v>
      </c>
      <c r="B61" s="88">
        <v>39994</v>
      </c>
      <c r="C61" s="87" t="s">
        <v>85</v>
      </c>
      <c r="D61" s="66">
        <v>20.07</v>
      </c>
      <c r="E61" s="67"/>
      <c r="F61" s="68">
        <f t="shared" si="0"/>
        <v>301.41000000000378</v>
      </c>
      <c r="G61" s="65"/>
      <c r="H61" s="65"/>
      <c r="I61" s="66"/>
      <c r="J61" s="67">
        <v>20.07</v>
      </c>
      <c r="K61" s="68"/>
      <c r="L61" s="68"/>
      <c r="M61" s="100">
        <f t="shared" si="1"/>
        <v>1853.5</v>
      </c>
      <c r="N61" s="68"/>
      <c r="O61" s="68"/>
      <c r="P61" s="68"/>
      <c r="Q61" s="68"/>
      <c r="R61" s="68"/>
      <c r="S61" s="67"/>
    </row>
    <row r="62" spans="1:19" x14ac:dyDescent="0.2">
      <c r="A62" s="87">
        <v>57</v>
      </c>
      <c r="B62" s="88">
        <v>39994</v>
      </c>
      <c r="C62" s="87" t="s">
        <v>171</v>
      </c>
      <c r="D62" s="66"/>
      <c r="E62" s="67">
        <v>361</v>
      </c>
      <c r="F62" s="68">
        <f t="shared" si="0"/>
        <v>-59.589999999996223</v>
      </c>
      <c r="G62" s="65"/>
      <c r="H62" s="65"/>
      <c r="I62" s="66">
        <v>361</v>
      </c>
      <c r="J62" s="67"/>
      <c r="K62" s="68"/>
      <c r="L62" s="68"/>
      <c r="M62" s="100">
        <f t="shared" si="1"/>
        <v>1853.5</v>
      </c>
      <c r="N62" s="68"/>
      <c r="O62" s="68"/>
      <c r="P62" s="68"/>
      <c r="Q62" s="68"/>
      <c r="R62" s="68"/>
      <c r="S62" s="67"/>
    </row>
    <row r="63" spans="1:19" x14ac:dyDescent="0.2">
      <c r="A63" s="106"/>
      <c r="B63" s="107"/>
      <c r="C63" s="106"/>
      <c r="D63" s="108">
        <f>SUM(D4:D62)</f>
        <v>69655.02</v>
      </c>
      <c r="E63" s="109">
        <f>SUM(E4:E62)</f>
        <v>74185</v>
      </c>
      <c r="F63" s="114">
        <f>SUM(F4+D63-E63)</f>
        <v>-59.589999999996508</v>
      </c>
      <c r="G63" s="112">
        <f t="shared" ref="G63:L63" si="2">SUM(G4:G62)</f>
        <v>70520</v>
      </c>
      <c r="H63" s="112">
        <f t="shared" si="2"/>
        <v>71900</v>
      </c>
      <c r="I63" s="108">
        <f t="shared" si="2"/>
        <v>2285</v>
      </c>
      <c r="J63" s="109">
        <f t="shared" si="2"/>
        <v>135.02000000000001</v>
      </c>
      <c r="K63" s="113">
        <f t="shared" si="2"/>
        <v>72900</v>
      </c>
      <c r="L63" s="113">
        <f t="shared" si="2"/>
        <v>71960</v>
      </c>
      <c r="M63" s="114">
        <v>1853.5</v>
      </c>
      <c r="N63" s="113">
        <f t="shared" ref="N63:S63" si="3">SUM(N4:N62)</f>
        <v>28360</v>
      </c>
      <c r="O63" s="113">
        <f t="shared" si="3"/>
        <v>14986</v>
      </c>
      <c r="P63" s="113">
        <f t="shared" si="3"/>
        <v>13140</v>
      </c>
      <c r="Q63" s="113">
        <f t="shared" si="3"/>
        <v>3494</v>
      </c>
      <c r="R63" s="113">
        <f t="shared" si="3"/>
        <v>11980</v>
      </c>
      <c r="S63" s="113">
        <f t="shared" si="3"/>
        <v>0</v>
      </c>
    </row>
    <row r="64" spans="1:19" x14ac:dyDescent="0.2">
      <c r="F64" s="75" t="s">
        <v>192</v>
      </c>
      <c r="N64" s="114">
        <f>SUM(N63:R63)</f>
        <v>71960</v>
      </c>
      <c r="O64" s="75" t="s">
        <v>2</v>
      </c>
    </row>
    <row r="65" spans="4:19" x14ac:dyDescent="0.2">
      <c r="N65" s="118"/>
    </row>
    <row r="66" spans="4:19" x14ac:dyDescent="0.2">
      <c r="D66" s="81" t="s">
        <v>1</v>
      </c>
      <c r="E66" s="82" t="s">
        <v>1</v>
      </c>
      <c r="F66" s="83" t="s">
        <v>2</v>
      </c>
      <c r="G66" s="84"/>
      <c r="H66" s="84"/>
      <c r="I66" s="81"/>
      <c r="J66" s="82"/>
      <c r="K66" s="81" t="s">
        <v>3</v>
      </c>
      <c r="L66" s="82"/>
      <c r="M66" s="83"/>
      <c r="N66" s="81"/>
      <c r="O66" s="85"/>
      <c r="P66" s="86"/>
      <c r="Q66" s="86"/>
      <c r="R66" s="86" t="s">
        <v>2</v>
      </c>
      <c r="S66" s="82"/>
    </row>
    <row r="67" spans="4:19" x14ac:dyDescent="0.2">
      <c r="D67" s="90" t="s">
        <v>8</v>
      </c>
      <c r="E67" s="91" t="s">
        <v>9</v>
      </c>
      <c r="F67" s="92" t="s">
        <v>10</v>
      </c>
      <c r="G67" s="84" t="s">
        <v>320</v>
      </c>
      <c r="H67" s="94" t="s">
        <v>348</v>
      </c>
      <c r="I67" s="90" t="s">
        <v>11</v>
      </c>
      <c r="J67" s="91" t="s">
        <v>159</v>
      </c>
      <c r="K67" s="90" t="s">
        <v>13</v>
      </c>
      <c r="L67" s="91" t="s">
        <v>14</v>
      </c>
      <c r="M67" s="92" t="s">
        <v>10</v>
      </c>
      <c r="N67" s="90" t="s">
        <v>15</v>
      </c>
      <c r="O67" s="95" t="s">
        <v>19</v>
      </c>
      <c r="P67" s="96" t="s">
        <v>16</v>
      </c>
      <c r="Q67" s="96" t="s">
        <v>17</v>
      </c>
      <c r="R67" s="96" t="s">
        <v>18</v>
      </c>
      <c r="S67" s="91" t="s">
        <v>378</v>
      </c>
    </row>
  </sheetData>
  <sheetProtection selectLockedCells="1" selectUnlockedCells="1"/>
  <phoneticPr fontId="0" type="noConversion"/>
  <printOptions gridLines="1"/>
  <pageMargins left="0.59027777777777779" right="0" top="0" bottom="0" header="0.51180555555555551" footer="0.51180555555555551"/>
  <pageSetup paperSize="9" scale="65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67"/>
  <sheetViews>
    <sheetView zoomScale="55" zoomScaleNormal="55" workbookViewId="0">
      <pane xSplit="3" ySplit="3" topLeftCell="G29" activePane="bottomRight" state="frozen"/>
      <selection pane="topRight" activeCell="G1" sqref="G1"/>
      <selection pane="bottomLeft" activeCell="A29" sqref="A29"/>
      <selection pane="bottomRight" activeCell="L59" sqref="L59"/>
    </sheetView>
  </sheetViews>
  <sheetFormatPr defaultColWidth="9" defaultRowHeight="14.25" x14ac:dyDescent="0.2"/>
  <cols>
    <col min="1" max="1" width="3.5" customWidth="1"/>
    <col min="2" max="2" width="9.125" style="74" customWidth="1"/>
    <col min="3" max="3" width="23" customWidth="1"/>
    <col min="4" max="5" width="9" style="75"/>
    <col min="6" max="6" width="9.625" style="75" customWidth="1"/>
    <col min="7" max="9" width="9" style="75"/>
    <col min="10" max="10" width="7.125" style="75" customWidth="1"/>
    <col min="11" max="11" width="8.625" style="75" customWidth="1"/>
    <col min="12" max="13" width="9" style="75"/>
    <col min="14" max="14" width="9.875" style="75" customWidth="1"/>
    <col min="15" max="15" width="9.125" style="75" customWidth="1"/>
    <col min="16" max="17" width="9" style="75"/>
    <col min="18" max="19" width="8.625" style="75" customWidth="1"/>
  </cols>
  <sheetData>
    <row r="1" spans="1:19" ht="15" x14ac:dyDescent="0.25">
      <c r="A1" s="76" t="s">
        <v>473</v>
      </c>
      <c r="B1" s="77"/>
      <c r="C1" s="76"/>
    </row>
    <row r="2" spans="1:19" x14ac:dyDescent="0.2">
      <c r="A2" s="78" t="s">
        <v>376</v>
      </c>
      <c r="B2" s="79"/>
      <c r="C2" s="80"/>
      <c r="D2" s="81" t="s">
        <v>1</v>
      </c>
      <c r="E2" s="82" t="s">
        <v>1</v>
      </c>
      <c r="F2" s="83" t="s">
        <v>2</v>
      </c>
      <c r="G2" s="84"/>
      <c r="H2" s="84"/>
      <c r="I2" s="81"/>
      <c r="J2" s="82"/>
      <c r="K2" s="81" t="s">
        <v>3</v>
      </c>
      <c r="L2" s="82"/>
      <c r="M2" s="83"/>
      <c r="N2" s="81"/>
      <c r="O2" s="85"/>
      <c r="P2" s="86"/>
      <c r="Q2" s="86" t="s">
        <v>438</v>
      </c>
      <c r="R2" s="115" t="s">
        <v>377</v>
      </c>
      <c r="S2" s="119"/>
    </row>
    <row r="3" spans="1:19" x14ac:dyDescent="0.2">
      <c r="A3" s="87" t="s">
        <v>5</v>
      </c>
      <c r="B3" s="88" t="s">
        <v>6</v>
      </c>
      <c r="C3" s="89" t="s">
        <v>7</v>
      </c>
      <c r="D3" s="90" t="s">
        <v>8</v>
      </c>
      <c r="E3" s="91" t="s">
        <v>9</v>
      </c>
      <c r="F3" s="92" t="s">
        <v>10</v>
      </c>
      <c r="G3" s="84" t="s">
        <v>320</v>
      </c>
      <c r="H3" s="94" t="s">
        <v>348</v>
      </c>
      <c r="I3" s="90" t="s">
        <v>11</v>
      </c>
      <c r="J3" s="91" t="s">
        <v>159</v>
      </c>
      <c r="K3" s="90" t="s">
        <v>13</v>
      </c>
      <c r="L3" s="91" t="s">
        <v>14</v>
      </c>
      <c r="M3" s="92" t="s">
        <v>10</v>
      </c>
      <c r="N3" s="90" t="s">
        <v>15</v>
      </c>
      <c r="O3" s="95" t="s">
        <v>474</v>
      </c>
      <c r="P3" s="96" t="s">
        <v>16</v>
      </c>
      <c r="Q3" s="96" t="s">
        <v>17</v>
      </c>
      <c r="R3" s="116" t="s">
        <v>18</v>
      </c>
      <c r="S3" s="120" t="s">
        <v>475</v>
      </c>
    </row>
    <row r="4" spans="1:19" x14ac:dyDescent="0.2">
      <c r="A4" s="87">
        <v>1</v>
      </c>
      <c r="B4" s="88"/>
      <c r="C4" s="117" t="s">
        <v>439</v>
      </c>
      <c r="D4" s="66"/>
      <c r="E4" s="67"/>
      <c r="F4" s="68">
        <v>-59.59</v>
      </c>
      <c r="G4" s="98"/>
      <c r="H4" s="98"/>
      <c r="I4" s="81"/>
      <c r="J4" s="82"/>
      <c r="K4" s="68"/>
      <c r="L4" s="68"/>
      <c r="M4" s="100">
        <v>1853</v>
      </c>
      <c r="N4" s="68"/>
      <c r="O4" s="68"/>
      <c r="P4" s="68"/>
      <c r="Q4" s="68"/>
      <c r="R4" s="121"/>
      <c r="S4" s="99"/>
    </row>
    <row r="5" spans="1:19" x14ac:dyDescent="0.2">
      <c r="A5" s="87">
        <v>2</v>
      </c>
      <c r="B5" s="88">
        <v>39721</v>
      </c>
      <c r="C5" s="87" t="s">
        <v>476</v>
      </c>
      <c r="D5" s="66">
        <v>54600</v>
      </c>
      <c r="E5" s="67"/>
      <c r="F5" s="68">
        <f t="shared" ref="F5:F62" si="0">SUM(F4+D5-E5)</f>
        <v>54540.41</v>
      </c>
      <c r="G5" s="65">
        <v>54600</v>
      </c>
      <c r="H5" s="65"/>
      <c r="I5" s="66"/>
      <c r="J5" s="67"/>
      <c r="K5" s="68"/>
      <c r="L5" s="68"/>
      <c r="M5" s="100">
        <f t="shared" ref="M5:M59" si="1">SUM(M4+K5-L5)</f>
        <v>1853</v>
      </c>
      <c r="N5" s="68"/>
      <c r="O5" s="68"/>
      <c r="P5" s="68"/>
      <c r="Q5" s="68"/>
      <c r="R5" s="121"/>
      <c r="S5" s="99"/>
    </row>
    <row r="6" spans="1:19" x14ac:dyDescent="0.2">
      <c r="A6" s="87">
        <v>3</v>
      </c>
      <c r="B6" s="88"/>
      <c r="C6" s="87" t="s">
        <v>382</v>
      </c>
      <c r="D6" s="66">
        <v>7.11</v>
      </c>
      <c r="E6" s="67"/>
      <c r="F6" s="68">
        <f t="shared" si="0"/>
        <v>54547.520000000004</v>
      </c>
      <c r="G6" s="65"/>
      <c r="H6" s="65"/>
      <c r="I6" s="66"/>
      <c r="J6" s="67">
        <v>7.11</v>
      </c>
      <c r="K6" s="68"/>
      <c r="L6" s="68"/>
      <c r="M6" s="100">
        <f t="shared" si="1"/>
        <v>1853</v>
      </c>
      <c r="N6" s="68"/>
      <c r="O6" s="68"/>
      <c r="P6" s="68"/>
      <c r="Q6" s="68"/>
      <c r="R6" s="121"/>
      <c r="S6" s="99"/>
    </row>
    <row r="7" spans="1:19" x14ac:dyDescent="0.2">
      <c r="A7" s="87">
        <v>4</v>
      </c>
      <c r="B7" s="88"/>
      <c r="C7" s="87" t="s">
        <v>381</v>
      </c>
      <c r="D7" s="66"/>
      <c r="E7" s="67">
        <v>772</v>
      </c>
      <c r="F7" s="68">
        <f t="shared" si="0"/>
        <v>53775.520000000004</v>
      </c>
      <c r="G7" s="65"/>
      <c r="H7" s="65"/>
      <c r="I7" s="66">
        <v>772</v>
      </c>
      <c r="J7" s="67"/>
      <c r="K7" s="68"/>
      <c r="L7" s="68"/>
      <c r="M7" s="100">
        <f t="shared" si="1"/>
        <v>1853</v>
      </c>
      <c r="N7" s="68"/>
      <c r="O7" s="68"/>
      <c r="P7" s="68"/>
      <c r="Q7" s="68"/>
      <c r="R7" s="121"/>
      <c r="S7" s="99"/>
    </row>
    <row r="8" spans="1:19" x14ac:dyDescent="0.2">
      <c r="A8" s="87">
        <v>5</v>
      </c>
      <c r="B8" s="88">
        <v>39716</v>
      </c>
      <c r="C8" s="87" t="s">
        <v>477</v>
      </c>
      <c r="D8" s="66"/>
      <c r="E8" s="67"/>
      <c r="F8" s="68">
        <f t="shared" si="0"/>
        <v>53775.520000000004</v>
      </c>
      <c r="G8" s="65"/>
      <c r="H8" s="65"/>
      <c r="I8" s="66"/>
      <c r="J8" s="67"/>
      <c r="K8" s="68"/>
      <c r="L8" s="68">
        <v>1800</v>
      </c>
      <c r="M8" s="100">
        <f t="shared" si="1"/>
        <v>53</v>
      </c>
      <c r="N8" s="68">
        <v>1800</v>
      </c>
      <c r="O8" s="68"/>
      <c r="P8" s="68"/>
      <c r="Q8" s="68"/>
      <c r="R8" s="121"/>
      <c r="S8" s="99"/>
    </row>
    <row r="9" spans="1:19" x14ac:dyDescent="0.2">
      <c r="A9" s="87">
        <v>6</v>
      </c>
      <c r="B9" s="88">
        <v>39752</v>
      </c>
      <c r="C9" s="87" t="s">
        <v>478</v>
      </c>
      <c r="D9" s="66">
        <v>15400</v>
      </c>
      <c r="E9" s="67"/>
      <c r="F9" s="68">
        <f t="shared" si="0"/>
        <v>69175.520000000004</v>
      </c>
      <c r="G9" s="65">
        <v>15400</v>
      </c>
      <c r="H9" s="65"/>
      <c r="I9" s="66"/>
      <c r="J9" s="67"/>
      <c r="K9" s="68"/>
      <c r="L9" s="68"/>
      <c r="M9" s="100">
        <f t="shared" si="1"/>
        <v>53</v>
      </c>
      <c r="N9" s="68"/>
      <c r="O9" s="68"/>
      <c r="P9" s="68"/>
      <c r="Q9" s="68"/>
      <c r="R9" s="121"/>
      <c r="S9" s="99"/>
    </row>
    <row r="10" spans="1:19" x14ac:dyDescent="0.2">
      <c r="A10" s="87">
        <v>7</v>
      </c>
      <c r="B10" s="88"/>
      <c r="C10" s="87" t="s">
        <v>479</v>
      </c>
      <c r="D10" s="66"/>
      <c r="E10" s="67">
        <v>10000</v>
      </c>
      <c r="F10" s="68">
        <f t="shared" si="0"/>
        <v>59175.520000000004</v>
      </c>
      <c r="G10" s="65"/>
      <c r="H10" s="65">
        <v>10000</v>
      </c>
      <c r="I10" s="66"/>
      <c r="J10" s="67"/>
      <c r="K10" s="68"/>
      <c r="L10" s="68"/>
      <c r="M10" s="100">
        <f t="shared" si="1"/>
        <v>53</v>
      </c>
      <c r="N10" s="68"/>
      <c r="O10" s="68"/>
      <c r="P10" s="68"/>
      <c r="Q10" s="68"/>
      <c r="R10" s="121"/>
      <c r="S10" s="99"/>
    </row>
    <row r="11" spans="1:19" x14ac:dyDescent="0.2">
      <c r="A11" s="87">
        <v>8</v>
      </c>
      <c r="B11" s="88"/>
      <c r="C11" s="87" t="s">
        <v>381</v>
      </c>
      <c r="D11" s="66"/>
      <c r="E11" s="67">
        <v>76</v>
      </c>
      <c r="F11" s="68">
        <f t="shared" si="0"/>
        <v>59099.520000000004</v>
      </c>
      <c r="G11" s="65"/>
      <c r="H11" s="65"/>
      <c r="I11" s="66">
        <v>76</v>
      </c>
      <c r="J11" s="67"/>
      <c r="K11" s="68"/>
      <c r="L11" s="68"/>
      <c r="M11" s="100">
        <f t="shared" si="1"/>
        <v>53</v>
      </c>
      <c r="N11" s="68"/>
      <c r="O11" s="68"/>
      <c r="P11" s="68"/>
      <c r="Q11" s="68"/>
      <c r="R11" s="121"/>
      <c r="S11" s="99"/>
    </row>
    <row r="12" spans="1:19" x14ac:dyDescent="0.2">
      <c r="A12" s="87">
        <v>9</v>
      </c>
      <c r="B12" s="88">
        <v>40103</v>
      </c>
      <c r="C12" s="102" t="s">
        <v>410</v>
      </c>
      <c r="D12" s="66"/>
      <c r="E12" s="67"/>
      <c r="F12" s="68">
        <f t="shared" si="0"/>
        <v>59099.520000000004</v>
      </c>
      <c r="G12" s="65"/>
      <c r="H12" s="65"/>
      <c r="I12" s="66"/>
      <c r="J12" s="67"/>
      <c r="K12" s="68">
        <v>10000</v>
      </c>
      <c r="L12" s="68"/>
      <c r="M12" s="100">
        <f t="shared" si="1"/>
        <v>10053</v>
      </c>
      <c r="N12" s="68"/>
      <c r="O12" s="68"/>
      <c r="P12" s="68"/>
      <c r="Q12" s="68"/>
      <c r="R12" s="121"/>
      <c r="S12" s="99"/>
    </row>
    <row r="13" spans="1:19" x14ac:dyDescent="0.2">
      <c r="A13" s="87">
        <v>10</v>
      </c>
      <c r="B13" s="88">
        <v>39740</v>
      </c>
      <c r="C13" s="87" t="s">
        <v>453</v>
      </c>
      <c r="D13" s="66"/>
      <c r="E13" s="67"/>
      <c r="F13" s="68">
        <f t="shared" si="0"/>
        <v>59099.520000000004</v>
      </c>
      <c r="G13" s="65"/>
      <c r="H13" s="65"/>
      <c r="I13" s="66"/>
      <c r="J13" s="67"/>
      <c r="K13" s="68"/>
      <c r="L13" s="68">
        <v>1600</v>
      </c>
      <c r="M13" s="100">
        <f t="shared" si="1"/>
        <v>8453</v>
      </c>
      <c r="N13" s="68">
        <v>1600</v>
      </c>
      <c r="O13" s="68"/>
      <c r="P13" s="68"/>
      <c r="Q13" s="68"/>
      <c r="R13" s="121"/>
      <c r="S13" s="99"/>
    </row>
    <row r="14" spans="1:19" x14ac:dyDescent="0.2">
      <c r="A14" s="87">
        <v>11</v>
      </c>
      <c r="B14" s="88">
        <v>39752</v>
      </c>
      <c r="C14" s="87" t="s">
        <v>480</v>
      </c>
      <c r="D14" s="66"/>
      <c r="E14" s="67"/>
      <c r="F14" s="68">
        <f t="shared" si="0"/>
        <v>59099.520000000004</v>
      </c>
      <c r="G14" s="65"/>
      <c r="H14" s="65"/>
      <c r="I14" s="66"/>
      <c r="J14" s="67"/>
      <c r="K14" s="68"/>
      <c r="L14" s="68">
        <v>2200</v>
      </c>
      <c r="M14" s="100">
        <f t="shared" si="1"/>
        <v>6253</v>
      </c>
      <c r="N14" s="68">
        <v>2200</v>
      </c>
      <c r="O14" s="68"/>
      <c r="P14" s="68"/>
      <c r="Q14" s="68"/>
      <c r="R14" s="121"/>
      <c r="S14" s="99"/>
    </row>
    <row r="15" spans="1:19" x14ac:dyDescent="0.2">
      <c r="A15" s="87">
        <v>12</v>
      </c>
      <c r="B15" s="88">
        <v>39762</v>
      </c>
      <c r="C15" s="87" t="s">
        <v>481</v>
      </c>
      <c r="D15" s="66"/>
      <c r="E15" s="67"/>
      <c r="F15" s="68">
        <f t="shared" si="0"/>
        <v>59099.520000000004</v>
      </c>
      <c r="G15" s="65"/>
      <c r="H15" s="65"/>
      <c r="I15" s="66"/>
      <c r="J15" s="67"/>
      <c r="K15" s="68"/>
      <c r="L15" s="68">
        <v>2500</v>
      </c>
      <c r="M15" s="100">
        <f t="shared" si="1"/>
        <v>3753</v>
      </c>
      <c r="N15" s="68">
        <v>2500</v>
      </c>
      <c r="O15" s="68"/>
      <c r="P15" s="68"/>
      <c r="Q15" s="68"/>
      <c r="R15" s="121"/>
      <c r="S15" s="99"/>
    </row>
    <row r="16" spans="1:19" x14ac:dyDescent="0.2">
      <c r="A16" s="87">
        <v>13</v>
      </c>
      <c r="B16" s="88">
        <v>39770</v>
      </c>
      <c r="C16" s="87" t="s">
        <v>482</v>
      </c>
      <c r="D16" s="66"/>
      <c r="E16" s="67"/>
      <c r="F16" s="68">
        <f t="shared" si="0"/>
        <v>59099.520000000004</v>
      </c>
      <c r="G16" s="65"/>
      <c r="H16" s="65"/>
      <c r="I16" s="66"/>
      <c r="J16" s="67"/>
      <c r="K16" s="68"/>
      <c r="L16" s="68">
        <v>2560</v>
      </c>
      <c r="M16" s="100">
        <f t="shared" si="1"/>
        <v>1193</v>
      </c>
      <c r="N16" s="68">
        <v>2560</v>
      </c>
      <c r="O16" s="68"/>
      <c r="P16" s="68"/>
      <c r="Q16" s="68"/>
      <c r="R16" s="121"/>
      <c r="S16" s="99"/>
    </row>
    <row r="17" spans="1:19" x14ac:dyDescent="0.2">
      <c r="A17" s="87">
        <v>14</v>
      </c>
      <c r="B17" s="88">
        <v>39778</v>
      </c>
      <c r="C17" s="87" t="s">
        <v>483</v>
      </c>
      <c r="D17" s="66"/>
      <c r="E17" s="67"/>
      <c r="F17" s="68">
        <f t="shared" si="0"/>
        <v>59099.520000000004</v>
      </c>
      <c r="G17" s="65"/>
      <c r="H17" s="65"/>
      <c r="I17" s="66"/>
      <c r="J17" s="67"/>
      <c r="K17" s="68"/>
      <c r="L17" s="68">
        <v>460</v>
      </c>
      <c r="M17" s="100">
        <f t="shared" si="1"/>
        <v>733</v>
      </c>
      <c r="N17" s="68">
        <v>460</v>
      </c>
      <c r="O17" s="68"/>
      <c r="P17" s="68"/>
      <c r="Q17" s="68"/>
      <c r="R17" s="121"/>
      <c r="S17" s="99"/>
    </row>
    <row r="18" spans="1:19" x14ac:dyDescent="0.2">
      <c r="A18" s="87">
        <v>15</v>
      </c>
      <c r="B18" s="88">
        <v>39782</v>
      </c>
      <c r="C18" s="87" t="s">
        <v>484</v>
      </c>
      <c r="D18" s="66">
        <v>1400</v>
      </c>
      <c r="E18" s="67"/>
      <c r="F18" s="68">
        <f t="shared" si="0"/>
        <v>60499.520000000004</v>
      </c>
      <c r="G18" s="65">
        <v>1400</v>
      </c>
      <c r="H18" s="65"/>
      <c r="I18" s="66"/>
      <c r="J18" s="67"/>
      <c r="K18" s="68"/>
      <c r="L18" s="68"/>
      <c r="M18" s="100">
        <f t="shared" si="1"/>
        <v>733</v>
      </c>
      <c r="N18" s="68"/>
      <c r="O18" s="68"/>
      <c r="P18" s="68"/>
      <c r="Q18" s="68"/>
      <c r="R18" s="121"/>
      <c r="S18" s="99"/>
    </row>
    <row r="19" spans="1:19" x14ac:dyDescent="0.2">
      <c r="A19" s="87">
        <v>16</v>
      </c>
      <c r="B19" s="88"/>
      <c r="C19" s="87" t="s">
        <v>381</v>
      </c>
      <c r="D19" s="66"/>
      <c r="E19" s="67">
        <v>62</v>
      </c>
      <c r="F19" s="68">
        <f t="shared" si="0"/>
        <v>60437.520000000004</v>
      </c>
      <c r="G19" s="65"/>
      <c r="H19" s="65"/>
      <c r="I19" s="66">
        <v>62</v>
      </c>
      <c r="J19" s="67"/>
      <c r="K19" s="68"/>
      <c r="L19" s="68"/>
      <c r="M19" s="100">
        <f t="shared" si="1"/>
        <v>733</v>
      </c>
      <c r="N19" s="68"/>
      <c r="O19" s="68"/>
      <c r="P19" s="68"/>
      <c r="Q19" s="68"/>
      <c r="R19" s="121"/>
      <c r="S19" s="99"/>
    </row>
    <row r="20" spans="1:19" x14ac:dyDescent="0.2">
      <c r="A20" s="87">
        <v>17</v>
      </c>
      <c r="B20" s="88">
        <v>39783</v>
      </c>
      <c r="C20" s="87" t="s">
        <v>329</v>
      </c>
      <c r="D20" s="66"/>
      <c r="E20" s="67"/>
      <c r="F20" s="68">
        <f t="shared" si="0"/>
        <v>60437.520000000004</v>
      </c>
      <c r="G20" s="65"/>
      <c r="H20" s="65"/>
      <c r="I20" s="66"/>
      <c r="J20" s="67"/>
      <c r="K20" s="68">
        <v>20000</v>
      </c>
      <c r="L20" s="68"/>
      <c r="M20" s="100">
        <f t="shared" si="1"/>
        <v>20733</v>
      </c>
      <c r="N20" s="68"/>
      <c r="O20" s="68"/>
      <c r="P20" s="68"/>
      <c r="Q20" s="68"/>
      <c r="R20" s="121"/>
      <c r="S20" s="99"/>
    </row>
    <row r="21" spans="1:19" x14ac:dyDescent="0.2">
      <c r="A21" s="87">
        <v>18</v>
      </c>
      <c r="B21" s="88">
        <v>39780</v>
      </c>
      <c r="C21" s="87" t="s">
        <v>485</v>
      </c>
      <c r="D21" s="66"/>
      <c r="E21" s="67"/>
      <c r="F21" s="68">
        <f t="shared" si="0"/>
        <v>60437.520000000004</v>
      </c>
      <c r="G21" s="65"/>
      <c r="H21" s="65"/>
      <c r="I21" s="66"/>
      <c r="J21" s="67"/>
      <c r="K21" s="68"/>
      <c r="L21" s="68">
        <v>1000</v>
      </c>
      <c r="M21" s="100">
        <f t="shared" si="1"/>
        <v>19733</v>
      </c>
      <c r="N21" s="68">
        <v>1000</v>
      </c>
      <c r="O21" s="68"/>
      <c r="P21" s="68"/>
      <c r="Q21" s="68"/>
      <c r="R21" s="121"/>
      <c r="S21" s="99"/>
    </row>
    <row r="22" spans="1:19" x14ac:dyDescent="0.2">
      <c r="A22" s="87">
        <v>19</v>
      </c>
      <c r="B22" s="88">
        <v>39785</v>
      </c>
      <c r="C22" s="87" t="s">
        <v>486</v>
      </c>
      <c r="D22" s="66"/>
      <c r="E22" s="67"/>
      <c r="F22" s="68">
        <f t="shared" si="0"/>
        <v>60437.520000000004</v>
      </c>
      <c r="G22" s="65"/>
      <c r="H22" s="65"/>
      <c r="I22" s="66"/>
      <c r="J22" s="67"/>
      <c r="K22" s="68"/>
      <c r="L22" s="68">
        <v>444</v>
      </c>
      <c r="M22" s="100">
        <f t="shared" si="1"/>
        <v>19289</v>
      </c>
      <c r="N22" s="68"/>
      <c r="O22" s="68"/>
      <c r="P22" s="68"/>
      <c r="Q22" s="68">
        <v>444</v>
      </c>
      <c r="R22" s="121"/>
      <c r="S22" s="99"/>
    </row>
    <row r="23" spans="1:19" x14ac:dyDescent="0.2">
      <c r="A23" s="87">
        <v>20</v>
      </c>
      <c r="B23" s="88">
        <v>39778</v>
      </c>
      <c r="C23" s="87" t="s">
        <v>487</v>
      </c>
      <c r="D23" s="66"/>
      <c r="E23" s="67"/>
      <c r="F23" s="68">
        <f t="shared" si="0"/>
        <v>60437.520000000004</v>
      </c>
      <c r="G23" s="65"/>
      <c r="H23" s="65"/>
      <c r="I23" s="66"/>
      <c r="J23" s="67"/>
      <c r="K23" s="68"/>
      <c r="L23" s="68">
        <v>360</v>
      </c>
      <c r="M23" s="100">
        <f t="shared" si="1"/>
        <v>18929</v>
      </c>
      <c r="N23" s="68"/>
      <c r="O23" s="68"/>
      <c r="P23" s="68"/>
      <c r="Q23" s="68">
        <v>360</v>
      </c>
      <c r="R23" s="121"/>
      <c r="S23" s="99"/>
    </row>
    <row r="24" spans="1:19" x14ac:dyDescent="0.2">
      <c r="A24" s="87">
        <v>21</v>
      </c>
      <c r="B24" s="88">
        <v>39794</v>
      </c>
      <c r="C24" s="87" t="s">
        <v>488</v>
      </c>
      <c r="D24" s="66"/>
      <c r="E24" s="67"/>
      <c r="F24" s="68">
        <f t="shared" si="0"/>
        <v>60437.520000000004</v>
      </c>
      <c r="G24" s="65"/>
      <c r="H24" s="65"/>
      <c r="I24" s="66"/>
      <c r="J24" s="67"/>
      <c r="K24" s="68"/>
      <c r="L24" s="68">
        <v>1700</v>
      </c>
      <c r="M24" s="100">
        <f t="shared" si="1"/>
        <v>17229</v>
      </c>
      <c r="N24" s="68">
        <v>1700</v>
      </c>
      <c r="O24" s="68"/>
      <c r="P24" s="68"/>
      <c r="Q24" s="68"/>
      <c r="R24" s="121"/>
      <c r="S24" s="99"/>
    </row>
    <row r="25" spans="1:19" x14ac:dyDescent="0.2">
      <c r="A25" s="87">
        <v>22</v>
      </c>
      <c r="B25" s="88">
        <v>39793</v>
      </c>
      <c r="C25" s="87" t="s">
        <v>489</v>
      </c>
      <c r="D25" s="66"/>
      <c r="E25" s="67"/>
      <c r="F25" s="68">
        <f t="shared" si="0"/>
        <v>60437.520000000004</v>
      </c>
      <c r="G25" s="65"/>
      <c r="H25" s="65"/>
      <c r="I25" s="66"/>
      <c r="J25" s="67"/>
      <c r="K25" s="68"/>
      <c r="L25" s="68">
        <v>11862</v>
      </c>
      <c r="M25" s="100">
        <f t="shared" si="1"/>
        <v>5367</v>
      </c>
      <c r="N25" s="68"/>
      <c r="O25" s="68"/>
      <c r="P25" s="68"/>
      <c r="Q25" s="68">
        <v>11862</v>
      </c>
      <c r="R25" s="121"/>
      <c r="S25" s="99"/>
    </row>
    <row r="26" spans="1:19" x14ac:dyDescent="0.2">
      <c r="A26" s="87">
        <v>23</v>
      </c>
      <c r="B26" s="88">
        <v>39795</v>
      </c>
      <c r="C26" s="87" t="s">
        <v>392</v>
      </c>
      <c r="D26" s="66"/>
      <c r="E26" s="67"/>
      <c r="F26" s="68">
        <f t="shared" si="0"/>
        <v>60437.520000000004</v>
      </c>
      <c r="G26" s="65"/>
      <c r="H26" s="65"/>
      <c r="I26" s="66"/>
      <c r="J26" s="67"/>
      <c r="K26" s="68"/>
      <c r="L26" s="68">
        <v>269</v>
      </c>
      <c r="M26" s="100">
        <f t="shared" si="1"/>
        <v>5098</v>
      </c>
      <c r="N26" s="68"/>
      <c r="O26" s="68"/>
      <c r="P26" s="68"/>
      <c r="Q26" s="68">
        <v>269</v>
      </c>
      <c r="R26" s="121"/>
      <c r="S26" s="99"/>
    </row>
    <row r="27" spans="1:19" x14ac:dyDescent="0.2">
      <c r="A27" s="87">
        <v>24</v>
      </c>
      <c r="B27" s="88">
        <v>39813</v>
      </c>
      <c r="C27" s="87" t="s">
        <v>490</v>
      </c>
      <c r="D27" s="66"/>
      <c r="E27" s="67">
        <v>20000</v>
      </c>
      <c r="F27" s="68">
        <f t="shared" si="0"/>
        <v>40437.520000000004</v>
      </c>
      <c r="G27" s="65"/>
      <c r="H27" s="65">
        <v>20000</v>
      </c>
      <c r="I27" s="66"/>
      <c r="J27" s="67"/>
      <c r="K27" s="68"/>
      <c r="L27" s="68"/>
      <c r="M27" s="100">
        <f t="shared" si="1"/>
        <v>5098</v>
      </c>
      <c r="N27" s="68"/>
      <c r="O27" s="68"/>
      <c r="P27" s="68"/>
      <c r="Q27" s="68"/>
      <c r="R27" s="121"/>
      <c r="S27" s="99"/>
    </row>
    <row r="28" spans="1:19" x14ac:dyDescent="0.2">
      <c r="A28" s="87">
        <v>25</v>
      </c>
      <c r="B28" s="88"/>
      <c r="C28" s="87" t="s">
        <v>381</v>
      </c>
      <c r="D28" s="66"/>
      <c r="E28" s="67">
        <v>490</v>
      </c>
      <c r="F28" s="68">
        <f t="shared" si="0"/>
        <v>39947.520000000004</v>
      </c>
      <c r="G28" s="65"/>
      <c r="H28" s="65"/>
      <c r="I28" s="66">
        <v>490</v>
      </c>
      <c r="J28" s="67"/>
      <c r="K28" s="68"/>
      <c r="L28" s="68"/>
      <c r="M28" s="100">
        <f t="shared" si="1"/>
        <v>5098</v>
      </c>
      <c r="N28" s="68"/>
      <c r="O28" s="68"/>
      <c r="P28" s="68"/>
      <c r="Q28" s="68"/>
      <c r="R28" s="121"/>
      <c r="S28" s="99"/>
    </row>
    <row r="29" spans="1:19" x14ac:dyDescent="0.2">
      <c r="A29" s="87">
        <v>26</v>
      </c>
      <c r="B29" s="88"/>
      <c r="C29" s="87" t="s">
        <v>12</v>
      </c>
      <c r="D29" s="66">
        <v>68.63</v>
      </c>
      <c r="E29" s="67"/>
      <c r="F29" s="122">
        <f t="shared" si="0"/>
        <v>40016.15</v>
      </c>
      <c r="G29" s="65"/>
      <c r="H29" s="65"/>
      <c r="I29" s="66"/>
      <c r="J29" s="67">
        <v>68.63</v>
      </c>
      <c r="K29" s="68"/>
      <c r="L29" s="68"/>
      <c r="M29" s="100">
        <f t="shared" si="1"/>
        <v>5098</v>
      </c>
      <c r="N29" s="68"/>
      <c r="O29" s="68"/>
      <c r="P29" s="68"/>
      <c r="Q29" s="68"/>
      <c r="R29" s="121"/>
      <c r="S29" s="99"/>
    </row>
    <row r="30" spans="1:19" x14ac:dyDescent="0.2">
      <c r="A30" s="87">
        <v>27</v>
      </c>
      <c r="B30" s="88">
        <v>39820</v>
      </c>
      <c r="C30" s="87" t="s">
        <v>491</v>
      </c>
      <c r="D30" s="66"/>
      <c r="E30" s="67"/>
      <c r="F30" s="68">
        <f t="shared" si="0"/>
        <v>40016.15</v>
      </c>
      <c r="G30" s="65"/>
      <c r="H30" s="65"/>
      <c r="I30" s="66"/>
      <c r="J30" s="67"/>
      <c r="K30" s="68"/>
      <c r="L30" s="68">
        <v>2200</v>
      </c>
      <c r="M30" s="100">
        <f t="shared" si="1"/>
        <v>2898</v>
      </c>
      <c r="N30" s="68">
        <v>2200</v>
      </c>
      <c r="O30" s="68"/>
      <c r="P30" s="68"/>
      <c r="Q30" s="68"/>
      <c r="R30" s="121"/>
      <c r="S30" s="99"/>
    </row>
    <row r="31" spans="1:19" x14ac:dyDescent="0.2">
      <c r="A31" s="87">
        <v>28</v>
      </c>
      <c r="B31" s="88">
        <v>39825</v>
      </c>
      <c r="C31" s="87" t="s">
        <v>492</v>
      </c>
      <c r="D31" s="66"/>
      <c r="E31" s="67"/>
      <c r="F31" s="68">
        <f t="shared" si="0"/>
        <v>40016.15</v>
      </c>
      <c r="G31" s="123">
        <v>420</v>
      </c>
      <c r="H31" s="65"/>
      <c r="I31" s="66"/>
      <c r="J31" s="67"/>
      <c r="K31" s="68">
        <v>420</v>
      </c>
      <c r="L31" s="68"/>
      <c r="M31" s="100">
        <f t="shared" si="1"/>
        <v>3318</v>
      </c>
      <c r="N31" s="68"/>
      <c r="O31" s="68"/>
      <c r="P31" s="68"/>
      <c r="Q31" s="68"/>
      <c r="R31" s="121"/>
      <c r="S31" s="99"/>
    </row>
    <row r="32" spans="1:19" x14ac:dyDescent="0.2">
      <c r="A32" s="87">
        <v>29</v>
      </c>
      <c r="B32" s="88">
        <v>39832</v>
      </c>
      <c r="C32" s="87" t="s">
        <v>492</v>
      </c>
      <c r="D32" s="66"/>
      <c r="E32" s="67"/>
      <c r="F32" s="68">
        <f t="shared" si="0"/>
        <v>40016.15</v>
      </c>
      <c r="G32" s="123">
        <v>420</v>
      </c>
      <c r="H32" s="65"/>
      <c r="I32" s="66"/>
      <c r="J32" s="67"/>
      <c r="K32" s="68">
        <v>420</v>
      </c>
      <c r="L32" s="68"/>
      <c r="M32" s="100">
        <f t="shared" si="1"/>
        <v>3738</v>
      </c>
      <c r="N32" s="68"/>
      <c r="O32" s="68"/>
      <c r="P32" s="68"/>
      <c r="Q32" s="68"/>
      <c r="R32" s="121"/>
      <c r="S32" s="99"/>
    </row>
    <row r="33" spans="1:19" x14ac:dyDescent="0.2">
      <c r="A33" s="87">
        <v>30</v>
      </c>
      <c r="B33" s="88">
        <v>39842</v>
      </c>
      <c r="C33" s="87" t="s">
        <v>493</v>
      </c>
      <c r="D33" s="66"/>
      <c r="E33" s="67"/>
      <c r="F33" s="68">
        <f t="shared" si="0"/>
        <v>40016.15</v>
      </c>
      <c r="G33" s="65"/>
      <c r="H33" s="65"/>
      <c r="I33" s="66"/>
      <c r="J33" s="67"/>
      <c r="K33" s="68"/>
      <c r="L33" s="68">
        <v>2300</v>
      </c>
      <c r="M33" s="100">
        <f t="shared" si="1"/>
        <v>1438</v>
      </c>
      <c r="N33" s="68">
        <v>2300</v>
      </c>
      <c r="O33" s="68"/>
      <c r="P33" s="68"/>
      <c r="Q33" s="68"/>
      <c r="R33" s="121"/>
      <c r="S33" s="99"/>
    </row>
    <row r="34" spans="1:19" x14ac:dyDescent="0.2">
      <c r="A34" s="87">
        <v>31</v>
      </c>
      <c r="B34" s="88">
        <v>37700</v>
      </c>
      <c r="C34" s="87" t="s">
        <v>329</v>
      </c>
      <c r="D34" s="66"/>
      <c r="E34" s="67"/>
      <c r="F34" s="68">
        <f t="shared" si="0"/>
        <v>40016.15</v>
      </c>
      <c r="G34" s="65"/>
      <c r="H34" s="65"/>
      <c r="I34" s="66"/>
      <c r="J34" s="67"/>
      <c r="K34" s="69">
        <v>10000</v>
      </c>
      <c r="L34" s="68"/>
      <c r="M34" s="100">
        <f t="shared" si="1"/>
        <v>11438</v>
      </c>
      <c r="N34" s="68"/>
      <c r="O34" s="68"/>
      <c r="P34" s="68"/>
      <c r="Q34" s="68"/>
      <c r="R34" s="121"/>
      <c r="S34" s="99"/>
    </row>
    <row r="35" spans="1:19" x14ac:dyDescent="0.2">
      <c r="A35" s="87">
        <v>32</v>
      </c>
      <c r="B35" s="88">
        <v>39495</v>
      </c>
      <c r="C35" s="87" t="s">
        <v>494</v>
      </c>
      <c r="D35" s="66"/>
      <c r="E35" s="67"/>
      <c r="F35" s="68">
        <f t="shared" si="0"/>
        <v>40016.15</v>
      </c>
      <c r="G35" s="65"/>
      <c r="H35" s="65"/>
      <c r="I35" s="66"/>
      <c r="J35" s="67"/>
      <c r="K35" s="68"/>
      <c r="L35" s="68">
        <v>2200</v>
      </c>
      <c r="M35" s="100">
        <f t="shared" si="1"/>
        <v>9238</v>
      </c>
      <c r="N35" s="68">
        <v>2200</v>
      </c>
      <c r="O35" s="68"/>
      <c r="P35" s="68"/>
      <c r="Q35" s="68"/>
      <c r="R35" s="121"/>
      <c r="S35" s="99"/>
    </row>
    <row r="36" spans="1:19" x14ac:dyDescent="0.2">
      <c r="A36" s="87">
        <v>33</v>
      </c>
      <c r="B36" s="88">
        <v>39520</v>
      </c>
      <c r="C36" s="87" t="s">
        <v>495</v>
      </c>
      <c r="D36" s="66"/>
      <c r="E36" s="67"/>
      <c r="F36" s="68">
        <f t="shared" si="0"/>
        <v>40016.15</v>
      </c>
      <c r="G36" s="65"/>
      <c r="H36" s="65"/>
      <c r="I36" s="66"/>
      <c r="J36" s="67"/>
      <c r="K36" s="68"/>
      <c r="L36" s="68">
        <v>2000</v>
      </c>
      <c r="M36" s="100">
        <f t="shared" si="1"/>
        <v>7238</v>
      </c>
      <c r="N36" s="68">
        <v>2000</v>
      </c>
      <c r="O36" s="68"/>
      <c r="P36" s="68"/>
      <c r="Q36" s="68"/>
      <c r="R36" s="121"/>
      <c r="S36" s="99"/>
    </row>
    <row r="37" spans="1:19" x14ac:dyDescent="0.2">
      <c r="A37" s="87">
        <v>34</v>
      </c>
      <c r="B37" s="88">
        <v>39897</v>
      </c>
      <c r="C37" s="87" t="s">
        <v>134</v>
      </c>
      <c r="D37" s="66"/>
      <c r="E37" s="67"/>
      <c r="F37" s="68">
        <f t="shared" si="0"/>
        <v>40016.15</v>
      </c>
      <c r="G37" s="65"/>
      <c r="H37" s="65"/>
      <c r="I37" s="66"/>
      <c r="J37" s="67"/>
      <c r="K37" s="68"/>
      <c r="L37" s="68">
        <v>1800</v>
      </c>
      <c r="M37" s="100">
        <f t="shared" si="1"/>
        <v>5438</v>
      </c>
      <c r="N37" s="68">
        <v>1800</v>
      </c>
      <c r="O37" s="68"/>
      <c r="P37" s="68"/>
      <c r="Q37" s="68"/>
      <c r="R37" s="121"/>
      <c r="S37" s="99"/>
    </row>
    <row r="38" spans="1:19" x14ac:dyDescent="0.2">
      <c r="A38" s="87">
        <v>35</v>
      </c>
      <c r="B38" s="124">
        <v>39903</v>
      </c>
      <c r="C38" s="125" t="s">
        <v>496</v>
      </c>
      <c r="D38" s="126"/>
      <c r="E38" s="127">
        <v>10000</v>
      </c>
      <c r="F38" s="69">
        <f t="shared" si="0"/>
        <v>30016.15</v>
      </c>
      <c r="G38" s="65"/>
      <c r="H38" s="65"/>
      <c r="I38" s="126"/>
      <c r="J38" s="127"/>
      <c r="K38" s="68"/>
      <c r="L38" s="68"/>
      <c r="M38" s="100">
        <f t="shared" si="1"/>
        <v>5438</v>
      </c>
      <c r="N38" s="68"/>
      <c r="O38" s="68"/>
      <c r="P38" s="68"/>
      <c r="Q38" s="68"/>
      <c r="R38" s="121"/>
      <c r="S38" s="99"/>
    </row>
    <row r="39" spans="1:19" x14ac:dyDescent="0.2">
      <c r="A39" s="87">
        <v>36</v>
      </c>
      <c r="B39" s="124"/>
      <c r="C39" s="125" t="s">
        <v>86</v>
      </c>
      <c r="D39" s="126"/>
      <c r="E39" s="127">
        <v>327.66000000000003</v>
      </c>
      <c r="F39" s="69">
        <f t="shared" si="0"/>
        <v>29688.49</v>
      </c>
      <c r="G39" s="65"/>
      <c r="H39" s="65"/>
      <c r="I39" s="126"/>
      <c r="J39" s="127"/>
      <c r="K39" s="68"/>
      <c r="L39" s="68"/>
      <c r="M39" s="100">
        <f t="shared" si="1"/>
        <v>5438</v>
      </c>
      <c r="N39" s="68"/>
      <c r="O39" s="68"/>
      <c r="P39" s="68"/>
      <c r="Q39" s="68"/>
      <c r="R39" s="121"/>
      <c r="S39" s="99"/>
    </row>
    <row r="40" spans="1:19" x14ac:dyDescent="0.2">
      <c r="A40" s="87">
        <v>37</v>
      </c>
      <c r="B40" s="124"/>
      <c r="C40" s="125"/>
      <c r="D40" s="126"/>
      <c r="E40" s="127"/>
      <c r="F40" s="69">
        <f t="shared" si="0"/>
        <v>29688.49</v>
      </c>
      <c r="G40" s="65"/>
      <c r="H40" s="65"/>
      <c r="I40" s="126"/>
      <c r="J40" s="127"/>
      <c r="K40" s="68"/>
      <c r="L40" s="68"/>
      <c r="M40" s="100">
        <f t="shared" si="1"/>
        <v>5438</v>
      </c>
      <c r="N40" s="68"/>
      <c r="O40" s="68"/>
      <c r="P40" s="68"/>
      <c r="Q40" s="68"/>
      <c r="R40" s="121"/>
      <c r="S40" s="99"/>
    </row>
    <row r="41" spans="1:19" x14ac:dyDescent="0.2">
      <c r="A41" s="87">
        <v>38</v>
      </c>
      <c r="B41" s="88">
        <v>39906</v>
      </c>
      <c r="C41" s="87" t="s">
        <v>497</v>
      </c>
      <c r="D41" s="66"/>
      <c r="E41" s="67"/>
      <c r="F41" s="68">
        <f t="shared" si="0"/>
        <v>29688.49</v>
      </c>
      <c r="G41" s="65"/>
      <c r="H41" s="65"/>
      <c r="I41" s="66"/>
      <c r="J41" s="67"/>
      <c r="K41" s="68"/>
      <c r="L41" s="68">
        <v>2200</v>
      </c>
      <c r="M41" s="100">
        <f t="shared" si="1"/>
        <v>3238</v>
      </c>
      <c r="N41" s="68">
        <v>2200</v>
      </c>
      <c r="O41" s="68"/>
      <c r="P41" s="68"/>
      <c r="Q41" s="68"/>
      <c r="R41" s="121"/>
      <c r="S41" s="99"/>
    </row>
    <row r="42" spans="1:19" x14ac:dyDescent="0.2">
      <c r="A42" s="87">
        <v>39</v>
      </c>
      <c r="B42" s="88">
        <v>39919</v>
      </c>
      <c r="C42" s="87" t="s">
        <v>498</v>
      </c>
      <c r="D42" s="66"/>
      <c r="E42" s="67"/>
      <c r="F42" s="68">
        <f t="shared" si="0"/>
        <v>29688.49</v>
      </c>
      <c r="G42" s="65"/>
      <c r="H42" s="65"/>
      <c r="I42" s="66"/>
      <c r="J42" s="67"/>
      <c r="K42" s="68"/>
      <c r="L42" s="68">
        <v>2960</v>
      </c>
      <c r="M42" s="100">
        <f t="shared" si="1"/>
        <v>278</v>
      </c>
      <c r="N42" s="68">
        <v>2960</v>
      </c>
      <c r="O42" s="68"/>
      <c r="P42" s="68"/>
      <c r="Q42" s="68"/>
      <c r="R42" s="121"/>
      <c r="S42" s="99"/>
    </row>
    <row r="43" spans="1:19" x14ac:dyDescent="0.2">
      <c r="A43" s="87">
        <v>40</v>
      </c>
      <c r="B43" s="88">
        <v>39931</v>
      </c>
      <c r="C43" s="87" t="s">
        <v>410</v>
      </c>
      <c r="D43" s="66"/>
      <c r="E43" s="67"/>
      <c r="F43" s="68">
        <f t="shared" si="0"/>
        <v>29688.49</v>
      </c>
      <c r="G43" s="65"/>
      <c r="H43" s="65"/>
      <c r="I43" s="66"/>
      <c r="J43" s="67"/>
      <c r="K43" s="68">
        <v>29000</v>
      </c>
      <c r="L43" s="68"/>
      <c r="M43" s="100">
        <f t="shared" si="1"/>
        <v>29278</v>
      </c>
      <c r="N43" s="68"/>
      <c r="O43" s="68"/>
      <c r="P43" s="68"/>
      <c r="Q43" s="68"/>
      <c r="R43" s="121"/>
      <c r="S43" s="99"/>
    </row>
    <row r="44" spans="1:19" x14ac:dyDescent="0.2">
      <c r="A44" s="87">
        <v>41</v>
      </c>
      <c r="B44" s="88">
        <v>39933</v>
      </c>
      <c r="C44" s="87" t="s">
        <v>499</v>
      </c>
      <c r="D44" s="66"/>
      <c r="E44" s="67"/>
      <c r="F44" s="68">
        <f t="shared" si="0"/>
        <v>29688.49</v>
      </c>
      <c r="G44" s="65"/>
      <c r="H44" s="65"/>
      <c r="I44" s="66"/>
      <c r="J44" s="67"/>
      <c r="K44" s="68"/>
      <c r="L44" s="68">
        <v>5005</v>
      </c>
      <c r="M44" s="100">
        <f t="shared" si="1"/>
        <v>24273</v>
      </c>
      <c r="N44" s="68"/>
      <c r="O44" s="68">
        <v>5005</v>
      </c>
      <c r="P44" s="68"/>
      <c r="Q44" s="68"/>
      <c r="R44" s="121"/>
      <c r="S44" s="99"/>
    </row>
    <row r="45" spans="1:19" x14ac:dyDescent="0.2">
      <c r="A45" s="87">
        <v>42</v>
      </c>
      <c r="B45" s="88">
        <v>39933</v>
      </c>
      <c r="C45" s="87" t="s">
        <v>500</v>
      </c>
      <c r="D45" s="66"/>
      <c r="E45" s="67">
        <v>29000</v>
      </c>
      <c r="F45" s="68">
        <f t="shared" si="0"/>
        <v>688.4900000000016</v>
      </c>
      <c r="G45" s="65"/>
      <c r="H45" s="65">
        <v>29000</v>
      </c>
      <c r="I45" s="66"/>
      <c r="J45" s="67"/>
      <c r="K45" s="68"/>
      <c r="L45" s="68"/>
      <c r="M45" s="100">
        <f t="shared" si="1"/>
        <v>24273</v>
      </c>
      <c r="N45" s="68"/>
      <c r="O45" s="68"/>
      <c r="P45" s="68"/>
      <c r="Q45" s="68"/>
      <c r="R45" s="121"/>
      <c r="S45" s="99"/>
    </row>
    <row r="46" spans="1:19" x14ac:dyDescent="0.2">
      <c r="A46" s="87">
        <v>43</v>
      </c>
      <c r="B46" s="88"/>
      <c r="C46" s="87" t="s">
        <v>381</v>
      </c>
      <c r="D46" s="66"/>
      <c r="E46" s="67">
        <v>60</v>
      </c>
      <c r="F46" s="68">
        <f t="shared" si="0"/>
        <v>628.4900000000016</v>
      </c>
      <c r="G46" s="65"/>
      <c r="H46" s="65"/>
      <c r="I46" s="66">
        <v>60</v>
      </c>
      <c r="J46" s="67"/>
      <c r="K46" s="68"/>
      <c r="L46" s="68"/>
      <c r="M46" s="100">
        <f t="shared" si="1"/>
        <v>24273</v>
      </c>
      <c r="N46" s="68"/>
      <c r="O46" s="68"/>
      <c r="P46" s="68"/>
      <c r="Q46" s="68"/>
      <c r="R46" s="121"/>
      <c r="S46" s="99"/>
    </row>
    <row r="47" spans="1:19" x14ac:dyDescent="0.2">
      <c r="A47" s="87">
        <v>44</v>
      </c>
      <c r="B47" s="88"/>
      <c r="C47" s="87"/>
      <c r="D47" s="66"/>
      <c r="E47" s="67"/>
      <c r="F47" s="68">
        <f t="shared" si="0"/>
        <v>628.4900000000016</v>
      </c>
      <c r="G47" s="65"/>
      <c r="H47" s="65"/>
      <c r="I47" s="66"/>
      <c r="J47" s="67"/>
      <c r="K47" s="68"/>
      <c r="L47" s="68"/>
      <c r="M47" s="100">
        <f t="shared" si="1"/>
        <v>24273</v>
      </c>
      <c r="N47" s="68"/>
      <c r="O47" s="68"/>
      <c r="P47" s="68"/>
      <c r="Q47" s="68"/>
      <c r="R47" s="121"/>
      <c r="S47" s="99"/>
    </row>
    <row r="48" spans="1:19" x14ac:dyDescent="0.2">
      <c r="A48" s="87">
        <v>45</v>
      </c>
      <c r="B48" s="88">
        <v>39958</v>
      </c>
      <c r="C48" s="87" t="s">
        <v>427</v>
      </c>
      <c r="D48" s="66"/>
      <c r="E48" s="67"/>
      <c r="F48" s="68">
        <f t="shared" si="0"/>
        <v>628.4900000000016</v>
      </c>
      <c r="G48" s="65"/>
      <c r="H48" s="65"/>
      <c r="I48" s="66"/>
      <c r="J48" s="67"/>
      <c r="K48" s="68"/>
      <c r="L48" s="68">
        <v>100</v>
      </c>
      <c r="M48" s="100">
        <f t="shared" si="1"/>
        <v>24173</v>
      </c>
      <c r="N48" s="68"/>
      <c r="O48" s="68"/>
      <c r="P48" s="68">
        <v>100</v>
      </c>
      <c r="Q48" s="68"/>
      <c r="R48" s="121"/>
      <c r="S48" s="99"/>
    </row>
    <row r="49" spans="1:19" x14ac:dyDescent="0.2">
      <c r="A49" s="87">
        <v>46</v>
      </c>
      <c r="B49" s="88">
        <v>39960</v>
      </c>
      <c r="C49" s="87" t="s">
        <v>501</v>
      </c>
      <c r="D49" s="66"/>
      <c r="E49" s="67"/>
      <c r="F49" s="68">
        <f t="shared" si="0"/>
        <v>628.4900000000016</v>
      </c>
      <c r="G49" s="65"/>
      <c r="H49" s="65"/>
      <c r="I49" s="66"/>
      <c r="J49" s="67"/>
      <c r="K49" s="68"/>
      <c r="L49" s="68">
        <v>980</v>
      </c>
      <c r="M49" s="100">
        <f t="shared" si="1"/>
        <v>23193</v>
      </c>
      <c r="N49" s="68"/>
      <c r="O49" s="68"/>
      <c r="P49" s="68">
        <v>980</v>
      </c>
      <c r="Q49" s="68"/>
      <c r="R49" s="121"/>
      <c r="S49" s="99"/>
    </row>
    <row r="50" spans="1:19" x14ac:dyDescent="0.2">
      <c r="A50" s="87">
        <v>47</v>
      </c>
      <c r="B50" s="88">
        <v>39960</v>
      </c>
      <c r="C50" s="87" t="s">
        <v>502</v>
      </c>
      <c r="D50" s="66"/>
      <c r="E50" s="67"/>
      <c r="F50" s="68">
        <f t="shared" si="0"/>
        <v>628.4900000000016</v>
      </c>
      <c r="G50" s="65"/>
      <c r="H50" s="65"/>
      <c r="I50" s="66"/>
      <c r="J50" s="67"/>
      <c r="K50" s="68"/>
      <c r="L50" s="68">
        <v>425</v>
      </c>
      <c r="M50" s="100">
        <f t="shared" si="1"/>
        <v>22768</v>
      </c>
      <c r="N50" s="68"/>
      <c r="O50" s="68"/>
      <c r="P50" s="68">
        <v>425</v>
      </c>
      <c r="Q50" s="68"/>
      <c r="R50" s="121"/>
      <c r="S50" s="99"/>
    </row>
    <row r="51" spans="1:19" x14ac:dyDescent="0.2">
      <c r="A51" s="87">
        <v>48</v>
      </c>
      <c r="B51" s="88">
        <v>39960</v>
      </c>
      <c r="C51" s="87" t="s">
        <v>471</v>
      </c>
      <c r="D51" s="66"/>
      <c r="E51" s="67"/>
      <c r="F51" s="68">
        <f t="shared" si="0"/>
        <v>628.4900000000016</v>
      </c>
      <c r="G51" s="65"/>
      <c r="H51" s="65"/>
      <c r="I51" s="66"/>
      <c r="J51" s="67"/>
      <c r="K51" s="68"/>
      <c r="L51" s="68">
        <v>8334</v>
      </c>
      <c r="M51" s="100">
        <f t="shared" si="1"/>
        <v>14434</v>
      </c>
      <c r="N51" s="68"/>
      <c r="O51" s="68"/>
      <c r="P51" s="68">
        <v>8334</v>
      </c>
      <c r="Q51" s="68"/>
      <c r="R51" s="121"/>
      <c r="S51" s="99"/>
    </row>
    <row r="52" spans="1:19" x14ac:dyDescent="0.2">
      <c r="A52" s="87">
        <v>49</v>
      </c>
      <c r="B52" s="88"/>
      <c r="C52" s="87" t="s">
        <v>503</v>
      </c>
      <c r="D52" s="66"/>
      <c r="E52" s="67"/>
      <c r="F52" s="68">
        <f t="shared" si="0"/>
        <v>628.4900000000016</v>
      </c>
      <c r="G52" s="65"/>
      <c r="H52" s="65"/>
      <c r="I52" s="66"/>
      <c r="J52" s="67"/>
      <c r="K52" s="68"/>
      <c r="L52" s="68">
        <v>166</v>
      </c>
      <c r="M52" s="100">
        <f t="shared" si="1"/>
        <v>14268</v>
      </c>
      <c r="N52" s="68"/>
      <c r="O52" s="68"/>
      <c r="P52" s="68">
        <v>166</v>
      </c>
      <c r="Q52" s="68"/>
      <c r="R52" s="121"/>
      <c r="S52" s="99"/>
    </row>
    <row r="53" spans="1:19" x14ac:dyDescent="0.2">
      <c r="A53" s="87">
        <v>50</v>
      </c>
      <c r="B53" s="88">
        <v>39961</v>
      </c>
      <c r="C53" s="87" t="s">
        <v>504</v>
      </c>
      <c r="D53" s="66"/>
      <c r="E53" s="67"/>
      <c r="F53" s="68">
        <f t="shared" si="0"/>
        <v>628.4900000000016</v>
      </c>
      <c r="G53" s="65"/>
      <c r="H53" s="65"/>
      <c r="I53" s="66"/>
      <c r="J53" s="67"/>
      <c r="K53" s="68"/>
      <c r="L53" s="68">
        <v>9015</v>
      </c>
      <c r="M53" s="100">
        <f t="shared" si="1"/>
        <v>5253</v>
      </c>
      <c r="N53" s="68"/>
      <c r="O53" s="68"/>
      <c r="P53" s="68"/>
      <c r="Q53" s="68"/>
      <c r="R53" s="121">
        <v>9015</v>
      </c>
      <c r="S53" s="99"/>
    </row>
    <row r="54" spans="1:19" x14ac:dyDescent="0.2">
      <c r="A54" s="87">
        <v>51</v>
      </c>
      <c r="B54" s="88">
        <v>39968</v>
      </c>
      <c r="C54" s="87" t="s">
        <v>505</v>
      </c>
      <c r="D54" s="66"/>
      <c r="E54" s="67"/>
      <c r="F54" s="68">
        <f t="shared" si="0"/>
        <v>628.4900000000016</v>
      </c>
      <c r="G54" s="65"/>
      <c r="H54" s="65"/>
      <c r="I54" s="66"/>
      <c r="J54" s="67"/>
      <c r="K54" s="68"/>
      <c r="L54" s="68">
        <v>4950</v>
      </c>
      <c r="M54" s="100">
        <f t="shared" si="1"/>
        <v>303</v>
      </c>
      <c r="N54" s="68"/>
      <c r="O54" s="68"/>
      <c r="P54" s="68"/>
      <c r="Q54" s="68"/>
      <c r="R54" s="121">
        <v>4950</v>
      </c>
      <c r="S54" s="99"/>
    </row>
    <row r="55" spans="1:19" x14ac:dyDescent="0.2">
      <c r="A55" s="87">
        <v>52</v>
      </c>
      <c r="B55" s="88">
        <v>39994</v>
      </c>
      <c r="C55" s="87" t="s">
        <v>506</v>
      </c>
      <c r="D55" s="66"/>
      <c r="E55" s="67">
        <v>272.5</v>
      </c>
      <c r="F55" s="68">
        <f t="shared" si="0"/>
        <v>355.9900000000016</v>
      </c>
      <c r="G55" s="65"/>
      <c r="H55" s="65"/>
      <c r="I55" s="66">
        <v>272.5</v>
      </c>
      <c r="J55" s="67"/>
      <c r="K55" s="68"/>
      <c r="L55" s="68"/>
      <c r="M55" s="100">
        <f t="shared" si="1"/>
        <v>303</v>
      </c>
      <c r="N55" s="68"/>
      <c r="O55" s="68"/>
      <c r="P55" s="68"/>
      <c r="Q55" s="68"/>
      <c r="R55" s="121"/>
      <c r="S55" s="99"/>
    </row>
    <row r="56" spans="1:19" x14ac:dyDescent="0.2">
      <c r="A56" s="87">
        <v>53</v>
      </c>
      <c r="B56" s="88"/>
      <c r="C56" s="87" t="s">
        <v>457</v>
      </c>
      <c r="D56" s="66">
        <v>11.69</v>
      </c>
      <c r="E56" s="67"/>
      <c r="F56" s="68">
        <f t="shared" si="0"/>
        <v>367.6800000000016</v>
      </c>
      <c r="G56" s="65"/>
      <c r="H56" s="65"/>
      <c r="I56" s="66"/>
      <c r="J56" s="67">
        <v>11.69</v>
      </c>
      <c r="K56" s="68"/>
      <c r="L56" s="68"/>
      <c r="M56" s="100">
        <f t="shared" si="1"/>
        <v>303</v>
      </c>
      <c r="N56" s="68"/>
      <c r="O56" s="68"/>
      <c r="P56" s="68"/>
      <c r="Q56" s="68"/>
      <c r="R56" s="121"/>
      <c r="S56" s="99"/>
    </row>
    <row r="57" spans="1:19" x14ac:dyDescent="0.2">
      <c r="A57" s="87">
        <v>54</v>
      </c>
      <c r="B57" s="88"/>
      <c r="C57" s="87"/>
      <c r="D57" s="66"/>
      <c r="E57" s="67"/>
      <c r="F57" s="68">
        <f t="shared" si="0"/>
        <v>367.6800000000016</v>
      </c>
      <c r="G57" s="65"/>
      <c r="H57" s="65"/>
      <c r="I57" s="66"/>
      <c r="J57" s="67"/>
      <c r="K57" s="68"/>
      <c r="L57" s="68"/>
      <c r="M57" s="100">
        <f t="shared" si="1"/>
        <v>303</v>
      </c>
      <c r="N57" s="68"/>
      <c r="O57" s="68"/>
      <c r="P57" s="68"/>
      <c r="Q57" s="68"/>
      <c r="R57" s="121"/>
      <c r="S57" s="99"/>
    </row>
    <row r="58" spans="1:19" x14ac:dyDescent="0.2">
      <c r="A58" s="87">
        <v>55</v>
      </c>
      <c r="B58" s="128">
        <v>40050</v>
      </c>
      <c r="C58" s="129" t="s">
        <v>507</v>
      </c>
      <c r="D58" s="101"/>
      <c r="E58" s="60"/>
      <c r="F58" s="68">
        <f t="shared" si="0"/>
        <v>367.6800000000016</v>
      </c>
      <c r="G58" s="63"/>
      <c r="H58" s="63"/>
      <c r="I58" s="101"/>
      <c r="J58" s="60"/>
      <c r="K58" s="64">
        <v>700</v>
      </c>
      <c r="L58" s="64"/>
      <c r="M58" s="100">
        <f t="shared" si="1"/>
        <v>1003</v>
      </c>
      <c r="N58" s="64"/>
      <c r="O58" s="64"/>
      <c r="P58" s="64"/>
      <c r="Q58" s="64"/>
      <c r="R58" s="130"/>
      <c r="S58" s="99">
        <v>700</v>
      </c>
    </row>
    <row r="59" spans="1:19" x14ac:dyDescent="0.2">
      <c r="A59" s="87">
        <v>56</v>
      </c>
      <c r="B59" s="128">
        <v>40050</v>
      </c>
      <c r="C59" s="129" t="s">
        <v>508</v>
      </c>
      <c r="D59" s="101"/>
      <c r="E59" s="60"/>
      <c r="F59" s="68">
        <f t="shared" si="0"/>
        <v>367.6800000000016</v>
      </c>
      <c r="G59" s="63"/>
      <c r="H59" s="63"/>
      <c r="I59" s="101"/>
      <c r="J59" s="60"/>
      <c r="K59" s="64"/>
      <c r="L59" s="64">
        <v>700</v>
      </c>
      <c r="M59" s="131">
        <f t="shared" si="1"/>
        <v>303</v>
      </c>
      <c r="N59" s="64"/>
      <c r="O59" s="64"/>
      <c r="P59" s="64"/>
      <c r="Q59" s="64"/>
      <c r="R59" s="130"/>
      <c r="S59" s="99"/>
    </row>
    <row r="60" spans="1:19" x14ac:dyDescent="0.2">
      <c r="A60" s="125">
        <v>57</v>
      </c>
      <c r="B60" s="124">
        <v>40056</v>
      </c>
      <c r="C60" s="125" t="s">
        <v>509</v>
      </c>
      <c r="D60" s="126">
        <v>700</v>
      </c>
      <c r="E60" s="127"/>
      <c r="F60" s="69">
        <f t="shared" si="0"/>
        <v>1067.6800000000017</v>
      </c>
      <c r="G60" s="65"/>
      <c r="H60" s="65"/>
      <c r="I60" s="66"/>
      <c r="J60" s="67"/>
      <c r="K60" s="68"/>
      <c r="L60" s="68"/>
      <c r="M60" s="100">
        <v>303</v>
      </c>
      <c r="N60" s="68"/>
      <c r="O60" s="68"/>
      <c r="P60" s="68"/>
      <c r="Q60" s="68"/>
      <c r="R60" s="121"/>
      <c r="S60" s="99"/>
    </row>
    <row r="61" spans="1:19" x14ac:dyDescent="0.2">
      <c r="A61" s="125">
        <v>58</v>
      </c>
      <c r="B61" s="124"/>
      <c r="C61" s="125" t="s">
        <v>460</v>
      </c>
      <c r="D61" s="126"/>
      <c r="E61" s="127">
        <v>24.5</v>
      </c>
      <c r="F61" s="69">
        <f t="shared" si="0"/>
        <v>1043.1800000000017</v>
      </c>
      <c r="G61" s="65"/>
      <c r="H61" s="65"/>
      <c r="I61" s="66">
        <v>24.5</v>
      </c>
      <c r="J61" s="67"/>
      <c r="K61" s="68"/>
      <c r="L61" s="68"/>
      <c r="M61" s="100">
        <v>303</v>
      </c>
      <c r="N61" s="68"/>
      <c r="O61" s="68"/>
      <c r="P61" s="68"/>
      <c r="Q61" s="68"/>
      <c r="R61" s="121"/>
      <c r="S61" s="99"/>
    </row>
    <row r="62" spans="1:19" x14ac:dyDescent="0.2">
      <c r="A62" s="87">
        <v>60</v>
      </c>
      <c r="B62" s="88"/>
      <c r="C62" s="87"/>
      <c r="D62" s="66"/>
      <c r="E62" s="67"/>
      <c r="F62" s="68">
        <f t="shared" si="0"/>
        <v>1043.1800000000017</v>
      </c>
      <c r="G62" s="65"/>
      <c r="H62" s="65"/>
      <c r="I62" s="66"/>
      <c r="J62" s="67"/>
      <c r="K62" s="68"/>
      <c r="L62" s="68"/>
      <c r="M62" s="100">
        <f>SUM(M59+K62-L62)</f>
        <v>303</v>
      </c>
      <c r="N62" s="68"/>
      <c r="O62" s="68"/>
      <c r="P62" s="68"/>
      <c r="Q62" s="68"/>
      <c r="R62" s="121"/>
      <c r="S62" s="99"/>
    </row>
    <row r="63" spans="1:19" x14ac:dyDescent="0.2">
      <c r="A63" s="106">
        <v>61</v>
      </c>
      <c r="B63" s="107"/>
      <c r="C63" s="106"/>
      <c r="D63" s="108">
        <f>SUM(D4:D62)</f>
        <v>72187.430000000008</v>
      </c>
      <c r="E63" s="109">
        <f>SUM(E4:E62)</f>
        <v>71084.66</v>
      </c>
      <c r="F63" s="114">
        <f>SUM(F4+D63-E63)</f>
        <v>1043.1800000000076</v>
      </c>
      <c r="G63" s="112">
        <f t="shared" ref="G63:L63" si="2">SUM(G4:G62)</f>
        <v>72240</v>
      </c>
      <c r="H63" s="112">
        <f t="shared" si="2"/>
        <v>59000</v>
      </c>
      <c r="I63" s="108">
        <f t="shared" si="2"/>
        <v>1757</v>
      </c>
      <c r="J63" s="109">
        <f t="shared" si="2"/>
        <v>87.429999999999993</v>
      </c>
      <c r="K63" s="113">
        <f t="shared" si="2"/>
        <v>70540</v>
      </c>
      <c r="L63" s="113">
        <f t="shared" si="2"/>
        <v>72090</v>
      </c>
      <c r="M63" s="114">
        <v>303</v>
      </c>
      <c r="N63" s="113">
        <f t="shared" ref="N63:S63" si="3">SUM(N4:N62)</f>
        <v>29480</v>
      </c>
      <c r="O63" s="113">
        <f t="shared" si="3"/>
        <v>5005</v>
      </c>
      <c r="P63" s="113">
        <f t="shared" si="3"/>
        <v>10005</v>
      </c>
      <c r="Q63" s="113">
        <f t="shared" si="3"/>
        <v>12935</v>
      </c>
      <c r="R63" s="113">
        <f t="shared" si="3"/>
        <v>13965</v>
      </c>
      <c r="S63" s="113">
        <f t="shared" si="3"/>
        <v>700</v>
      </c>
    </row>
    <row r="64" spans="1:19" x14ac:dyDescent="0.2">
      <c r="F64" s="75" t="s">
        <v>192</v>
      </c>
      <c r="N64" s="114">
        <f>SUM(N63:S63)</f>
        <v>72090</v>
      </c>
      <c r="O64" s="75" t="s">
        <v>2</v>
      </c>
    </row>
    <row r="65" spans="4:19" x14ac:dyDescent="0.2">
      <c r="N65" s="118"/>
    </row>
    <row r="66" spans="4:19" x14ac:dyDescent="0.2">
      <c r="D66" s="81" t="s">
        <v>1</v>
      </c>
      <c r="E66" s="82" t="s">
        <v>1</v>
      </c>
      <c r="F66" s="83" t="s">
        <v>2</v>
      </c>
      <c r="G66" s="84"/>
      <c r="H66" s="84"/>
      <c r="I66" s="81"/>
      <c r="J66" s="82"/>
      <c r="K66" s="81" t="s">
        <v>3</v>
      </c>
      <c r="L66" s="82"/>
      <c r="M66" s="83"/>
      <c r="N66" s="81"/>
      <c r="O66" s="85"/>
      <c r="P66" s="86"/>
      <c r="Q66" s="86"/>
      <c r="R66" s="86" t="s">
        <v>2</v>
      </c>
      <c r="S66" s="115"/>
    </row>
    <row r="67" spans="4:19" x14ac:dyDescent="0.2">
      <c r="D67" s="90" t="s">
        <v>8</v>
      </c>
      <c r="E67" s="91" t="s">
        <v>9</v>
      </c>
      <c r="F67" s="92" t="s">
        <v>10</v>
      </c>
      <c r="G67" s="84" t="s">
        <v>320</v>
      </c>
      <c r="H67" s="94" t="s">
        <v>348</v>
      </c>
      <c r="I67" s="90" t="s">
        <v>11</v>
      </c>
      <c r="J67" s="91" t="s">
        <v>159</v>
      </c>
      <c r="K67" s="90" t="s">
        <v>13</v>
      </c>
      <c r="L67" s="91" t="s">
        <v>14</v>
      </c>
      <c r="M67" s="92" t="s">
        <v>10</v>
      </c>
      <c r="N67" s="90" t="s">
        <v>15</v>
      </c>
      <c r="O67" s="95" t="s">
        <v>19</v>
      </c>
      <c r="P67" s="96" t="s">
        <v>16</v>
      </c>
      <c r="Q67" s="96" t="s">
        <v>17</v>
      </c>
      <c r="R67" s="96" t="s">
        <v>18</v>
      </c>
      <c r="S67" s="116"/>
    </row>
  </sheetData>
  <sheetProtection selectLockedCells="1" selectUnlockedCells="1"/>
  <phoneticPr fontId="0" type="noConversion"/>
  <printOptions gridLines="1"/>
  <pageMargins left="0.59027777777777779" right="0" top="0" bottom="0" header="0.51180555555555551" footer="0.51180555555555551"/>
  <pageSetup paperSize="9" scale="65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18</vt:i4>
      </vt:variant>
    </vt:vector>
  </HeadingPairs>
  <TitlesOfParts>
    <vt:vector size="43" baseType="lpstr">
      <vt:lpstr>peněžní deník 2000-1</vt:lpstr>
      <vt:lpstr>peněžní deník 2001-2</vt:lpstr>
      <vt:lpstr>peněžní deník 2002-3</vt:lpstr>
      <vt:lpstr>peněžní deník 2003-4</vt:lpstr>
      <vt:lpstr>peněžní deník 2004-5</vt:lpstr>
      <vt:lpstr>peněžní deník 2005-6</vt:lpstr>
      <vt:lpstr>peněžní deník 2006-7</vt:lpstr>
      <vt:lpstr>peněžní deník 2007-8</vt:lpstr>
      <vt:lpstr>peněžní deník 2008-9</vt:lpstr>
      <vt:lpstr>peněžní deník 2009-10</vt:lpstr>
      <vt:lpstr>peněžní deník 2010-11</vt:lpstr>
      <vt:lpstr>peněžní deník 2011-12</vt:lpstr>
      <vt:lpstr>peněžní deník 2012-13</vt:lpstr>
      <vt:lpstr>peněžní deník 2013-2014</vt:lpstr>
      <vt:lpstr>peněžní deník 2003-4 (2)</vt:lpstr>
      <vt:lpstr>peněžní deník 2014-2015</vt:lpstr>
      <vt:lpstr>peněžní deník 2015-2016</vt:lpstr>
      <vt:lpstr>peněžní deník 2016-2017</vt:lpstr>
      <vt:lpstr>peněžní deník 2017-2018</vt:lpstr>
      <vt:lpstr>peněžní deník 2018-2019</vt:lpstr>
      <vt:lpstr>peněžní deník 2019-2020</vt:lpstr>
      <vt:lpstr>peněžní deník 2020-2021</vt:lpstr>
      <vt:lpstr>peněžní deník 2021-2022</vt:lpstr>
      <vt:lpstr>List2</vt:lpstr>
      <vt:lpstr>List1</vt:lpstr>
      <vt:lpstr>'peněžní deník 2001-2'!Oblast_tisku</vt:lpstr>
      <vt:lpstr>'peněžní deník 2003-4 (2)'!Oblast_tisku</vt:lpstr>
      <vt:lpstr>'peněžní deník 2004-5'!Oblast_tisku</vt:lpstr>
      <vt:lpstr>'peněžní deník 2005-6'!Oblast_tisku</vt:lpstr>
      <vt:lpstr>'peněžní deník 2006-7'!Oblast_tisku</vt:lpstr>
      <vt:lpstr>'peněžní deník 2007-8'!Oblast_tisku</vt:lpstr>
      <vt:lpstr>'peněžní deník 2008-9'!Oblast_tisku</vt:lpstr>
      <vt:lpstr>'peněžní deník 2009-10'!Oblast_tisku</vt:lpstr>
      <vt:lpstr>'peněžní deník 2010-11'!Oblast_tisku</vt:lpstr>
      <vt:lpstr>'peněžní deník 2011-12'!Oblast_tisku</vt:lpstr>
      <vt:lpstr>'peněžní deník 2012-13'!Oblast_tisku</vt:lpstr>
      <vt:lpstr>'peněžní deník 2013-2014'!Oblast_tisku</vt:lpstr>
      <vt:lpstr>'peněžní deník 2014-2015'!Oblast_tisku</vt:lpstr>
      <vt:lpstr>'peněžní deník 2015-2016'!Oblast_tisku</vt:lpstr>
      <vt:lpstr>'peněžní deník 2016-2017'!Oblast_tisku</vt:lpstr>
      <vt:lpstr>'peněžní deník 2017-2018'!Oblast_tisku</vt:lpstr>
      <vt:lpstr>'peněžní deník 2018-2019'!Oblast_tisku</vt:lpstr>
      <vt:lpstr>'peněžní deník 2019-2020'!Oblast_tisku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reditelka</dc:creator>
  <cp:keywords/>
  <dc:description/>
  <cp:lastModifiedBy>reditelka</cp:lastModifiedBy>
  <cp:revision/>
  <dcterms:created xsi:type="dcterms:W3CDTF">2023-06-21T19:25:31Z</dcterms:created>
  <dcterms:modified xsi:type="dcterms:W3CDTF">2023-06-26T12:15:40Z</dcterms:modified>
  <cp:category/>
  <cp:contentStatus/>
</cp:coreProperties>
</file>